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0120" windowHeight="12380" activeTab="2"/>
  </bookViews>
  <sheets>
    <sheet name="Auslastung-Gesamt" sheetId="1" r:id="rId1"/>
    <sheet name="Weekoverview" sheetId="2" r:id="rId2"/>
    <sheet name="Verkehrsprofil" sheetId="3" r:id="rId3"/>
  </sheets>
  <definedNames/>
  <calcPr fullCalcOnLoad="1"/>
</workbook>
</file>

<file path=xl/comments3.xml><?xml version="1.0" encoding="utf-8"?>
<comments xmlns="http://schemas.openxmlformats.org/spreadsheetml/2006/main">
  <authors>
    <author>Nils Reimelt</author>
  </authors>
  <commentList>
    <comment ref="B5" authorId="0">
      <text>
        <r>
          <rPr>
            <b/>
            <sz val="9"/>
            <rFont val="Geneva"/>
            <family val="0"/>
          </rPr>
          <t>Nils Reimelt:</t>
        </r>
        <r>
          <rPr>
            <sz val="9"/>
            <rFont val="Geneva"/>
            <family val="0"/>
          </rPr>
          <t xml:space="preserve">
average holding time of a line</t>
        </r>
      </text>
    </comment>
    <comment ref="B13" authorId="0">
      <text>
        <r>
          <rPr>
            <sz val="9"/>
            <rFont val="Geneva"/>
            <family val="0"/>
          </rPr>
          <t>Grade of Service
ErlangB(N, A)
   N is number of trunks
   A is offered load in Erlangs
The percentage of incoming calls turned away during Busy Hour</t>
        </r>
      </text>
    </comment>
    <comment ref="B9" authorId="0">
      <text>
        <r>
          <rPr>
            <b/>
            <sz val="9"/>
            <rFont val="Geneva"/>
            <family val="0"/>
          </rPr>
          <t>Nils Reimelt:</t>
        </r>
        <r>
          <rPr>
            <sz val="9"/>
            <rFont val="Geneva"/>
            <family val="0"/>
          </rPr>
          <t xml:space="preserve">
erlang = avgr_hold_time * arrival_rate</t>
        </r>
      </text>
    </comment>
    <comment ref="B15" authorId="0">
      <text>
        <r>
          <rPr>
            <sz val="9"/>
            <rFont val="Geneva"/>
            <family val="0"/>
          </rPr>
          <t>calculates minimum trunks needed for a given grade-of-service (gos)
+ (Aufschlag 2,6%) 
+ (Blocking 1-5%)</t>
        </r>
      </text>
    </comment>
    <comment ref="B18" authorId="0">
      <text>
        <r>
          <rPr>
            <sz val="9"/>
            <rFont val="Geneva"/>
            <family val="0"/>
          </rPr>
          <t>probability that a new call arrives, finds all lines busy and is turned away is once every:</t>
        </r>
      </text>
    </comment>
    <comment ref="I20" authorId="0">
      <text>
        <r>
          <rPr>
            <sz val="9"/>
            <rFont val="Geneva"/>
            <family val="0"/>
          </rPr>
          <t>probability that a new call arrives, finds all lines busy and is turned away is once every X calls</t>
        </r>
      </text>
    </comment>
    <comment ref="J20" authorId="0">
      <text>
        <r>
          <rPr>
            <sz val="9"/>
            <rFont val="Geneva"/>
            <family val="0"/>
          </rPr>
          <t>getting a busy signal is once every X minutes</t>
        </r>
      </text>
    </comment>
  </commentList>
</comments>
</file>

<file path=xl/sharedStrings.xml><?xml version="1.0" encoding="utf-8"?>
<sst xmlns="http://schemas.openxmlformats.org/spreadsheetml/2006/main" count="279" uniqueCount="85">
  <si>
    <t>durchschnittliche Calldauer</t>
  </si>
  <si>
    <t>min</t>
  </si>
  <si>
    <t>Minuten/ Tag</t>
  </si>
  <si>
    <t>Gesamtauslastung /Tag</t>
  </si>
  <si>
    <t>%</t>
  </si>
  <si>
    <t>Uhrzeit
[h]</t>
  </si>
  <si>
    <t>Netzauslastung
[%]</t>
  </si>
  <si>
    <t>Netzauslastung
[Minuten]</t>
  </si>
  <si>
    <t>Anrufe/ Stunde
[h]</t>
  </si>
  <si>
    <t>Anrufe / Sekunde
[/s]  {CPS}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</si>
  <si>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</si>
  <si>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</si>
  <si>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</si>
  <si>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</si>
  <si>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</si>
  <si>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</si>
  <si>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</si>
  <si>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</si>
  <si>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</si>
  <si>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</si>
  <si>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</si>
  <si>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</si>
  <si>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</si>
  <si>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</si>
  <si>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</si>
  <si>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</si>
  <si>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</si>
  <si>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</si>
  <si>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</si>
  <si>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</si>
  <si>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</si>
  <si>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</si>
  <si>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</si>
  <si>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</si>
  <si>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Days</t>
  </si>
  <si>
    <t>day 1</t>
  </si>
  <si>
    <t>day 2</t>
  </si>
  <si>
    <t>day 3</t>
  </si>
  <si>
    <t>day 4</t>
  </si>
  <si>
    <t>day 5</t>
  </si>
  <si>
    <t>day 6</t>
  </si>
  <si>
    <t>day 7</t>
  </si>
  <si>
    <t>Anrufe/Woche</t>
  </si>
  <si>
    <t>Call/ Woche</t>
  </si>
  <si>
    <t xml:space="preserve"> </t>
  </si>
  <si>
    <t>Arrival Rate (calls/min)</t>
  </si>
  <si>
    <t>calls</t>
  </si>
  <si>
    <t>Number of Trunks (max)</t>
  </si>
  <si>
    <t>Day 1</t>
  </si>
  <si>
    <t>Day 2</t>
  </si>
  <si>
    <t>Day 3</t>
  </si>
  <si>
    <t>Day 4</t>
  </si>
  <si>
    <t>Day 5</t>
  </si>
  <si>
    <t>Day 6</t>
  </si>
  <si>
    <t>Day 7</t>
  </si>
  <si>
    <t>Uhrzeit</t>
  </si>
  <si>
    <t>[h]</t>
  </si>
  <si>
    <t>Netzauslastung</t>
  </si>
  <si>
    <t>[%]</t>
  </si>
  <si>
    <t>[Minuten]</t>
  </si>
  <si>
    <t>Anrufe/ Stunde</t>
  </si>
  <si>
    <t>Anrufe / Sekunde</t>
  </si>
  <si>
    <t>[/s] {CPS}</t>
  </si>
  <si>
    <t>Number of Days</t>
  </si>
  <si>
    <t>avrg. Minimum Trunks for a delay gos</t>
  </si>
  <si>
    <t>avrg. Minuten/ Tag</t>
  </si>
  <si>
    <t>Auslastung (Anrufe)</t>
  </si>
  <si>
    <t>Erlang</t>
  </si>
  <si>
    <t>max. Minuten/ h</t>
  </si>
  <si>
    <t>Max</t>
  </si>
  <si>
    <t>avrg. Minimum Nr of Trunks</t>
  </si>
  <si>
    <t>Minimum # of Trunks</t>
  </si>
  <si>
    <t>Erlang B</t>
  </si>
  <si>
    <t>Erlangs</t>
  </si>
  <si>
    <t>avrg. max. Minuten/ h (Busyhour)</t>
  </si>
  <si>
    <t>avrg. max. Erlang</t>
  </si>
  <si>
    <t>avrg. Calls lost cleared (Erlang B)</t>
  </si>
  <si>
    <t>avrg. Calls lost delayed (Erlang C)</t>
  </si>
  <si>
    <t>approximate offered load for given gos</t>
  </si>
  <si>
    <t>given gos and delay gos</t>
  </si>
  <si>
    <t>turned away prob</t>
  </si>
  <si>
    <t>avrg probability call is turned away</t>
  </si>
  <si>
    <t>busy signal</t>
  </si>
  <si>
    <t>Annahmen zum Verkehrsprofil (v. 1.4)</t>
  </si>
  <si>
    <t xml:space="preserve"> Erlang B + C Traffic Model</t>
  </si>
</sst>
</file>

<file path=xl/styles.xml><?xml version="1.0" encoding="utf-8"?>
<styleSheet xmlns="http://schemas.openxmlformats.org/spreadsheetml/2006/main">
  <numFmts count="20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0.000"/>
    <numFmt numFmtId="175" formatCode="0.000%"/>
  </numFmts>
  <fonts count="14">
    <font>
      <sz val="10"/>
      <name val="Frutiger Roman"/>
      <family val="0"/>
    </font>
    <font>
      <b/>
      <sz val="10"/>
      <name val="Frutiger Roman"/>
      <family val="0"/>
    </font>
    <font>
      <i/>
      <sz val="10"/>
      <name val="Frutiger Roman"/>
      <family val="0"/>
    </font>
    <font>
      <b/>
      <i/>
      <sz val="10"/>
      <name val="Frutiger Roman"/>
      <family val="0"/>
    </font>
    <font>
      <sz val="16"/>
      <name val="Frutiger Roman"/>
      <family val="2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u val="single"/>
      <sz val="10"/>
      <color indexed="12"/>
      <name val="Frutiger Roman"/>
      <family val="0"/>
    </font>
    <font>
      <u val="single"/>
      <sz val="10"/>
      <color indexed="36"/>
      <name val="Frutiger Roman"/>
      <family val="0"/>
    </font>
    <font>
      <sz val="17.75"/>
      <name val="Geneva"/>
      <family val="0"/>
    </font>
    <font>
      <b/>
      <sz val="14"/>
      <name val="Verdana"/>
      <family val="0"/>
    </font>
    <font>
      <b/>
      <sz val="9"/>
      <name val="Verdana"/>
      <family val="0"/>
    </font>
    <font>
      <b/>
      <sz val="8"/>
      <name val="Frutiger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wrapText="1"/>
    </xf>
    <xf numFmtId="172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vertical="top"/>
    </xf>
    <xf numFmtId="0" fontId="0" fillId="0" borderId="1" xfId="0" applyFill="1" applyBorder="1" applyAlignment="1">
      <alignment horizontal="right"/>
    </xf>
    <xf numFmtId="10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175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0" fontId="12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Auslastungs-Verteilung (Woche)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Verkehrsprofil!$B$21:$B$27</c:f>
              <c:strCache>
                <c:ptCount val="7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</c:strCache>
            </c:strRef>
          </c:cat>
          <c:val>
            <c:numRef>
              <c:f>Verkehrsprofil!$C$21:$C$27</c:f>
              <c:numCache>
                <c:ptCount val="7"/>
                <c:pt idx="0">
                  <c:v>17000</c:v>
                </c:pt>
                <c:pt idx="1">
                  <c:v>4000</c:v>
                </c:pt>
                <c:pt idx="2">
                  <c:v>20000</c:v>
                </c:pt>
                <c:pt idx="3">
                  <c:v>3000</c:v>
                </c:pt>
                <c:pt idx="4">
                  <c:v>15000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3623067"/>
        <c:axId val="12845556"/>
      </c:lineChart>
      <c:catAx>
        <c:axId val="5362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45556"/>
        <c:crosses val="autoZero"/>
        <c:auto val="1"/>
        <c:lblOffset val="100"/>
        <c:noMultiLvlLbl val="0"/>
      </c:catAx>
      <c:valAx>
        <c:axId val="1284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Anrufe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23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7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Verkehrsprofil!$C$30</c:f>
              <c:strCache>
                <c:ptCount val="1"/>
                <c:pt idx="0">
                  <c:v>Netzauslastung
[%]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(Verkehrsprofil!$B$31:$B$54,Verkehrsprofil!$B$56:$B$80,Verkehrsprofil!$B$84:$B$107,Verkehrsprofil!$B$111:$B$134,Verkehrsprofil!$B$138:$B$161,Verkehrsprofil!$B$165:$B$188,Verkehrsprofil!$B$192:$B$215)</c:f>
            </c:strRef>
          </c:cat>
          <c:val>
            <c:numRef>
              <c:f>(Verkehrsprofil!$C$31:$C$54,Verkehrsprofil!$C$56:$C$80,Verkehrsprofil!$C$84:$C$107,Verkehrsprofil!$C$111:$C$134,Verkehrsprofil!$C$138:$C$161,Verkehrsprofil!$C$165:$C$188,Verkehrsprofil!$C$192:$C$215)</c:f>
            </c:numRef>
          </c:val>
          <c:smooth val="0"/>
        </c:ser>
        <c:marker val="1"/>
        <c:axId val="48501141"/>
        <c:axId val="33857086"/>
      </c:line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7086"/>
        <c:crosses val="autoZero"/>
        <c:auto val="1"/>
        <c:lblOffset val="100"/>
        <c:noMultiLvlLbl val="0"/>
      </c:catAx>
      <c:valAx>
        <c:axId val="33857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0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95250</xdr:rowOff>
    </xdr:from>
    <xdr:to>
      <xdr:col>12</xdr:col>
      <xdr:colOff>495300</xdr:colOff>
      <xdr:row>43</xdr:row>
      <xdr:rowOff>152400</xdr:rowOff>
    </xdr:to>
    <xdr:graphicFrame>
      <xdr:nvGraphicFramePr>
        <xdr:cNvPr id="1" name="Shape 7"/>
        <xdr:cNvGraphicFramePr/>
      </xdr:nvGraphicFramePr>
      <xdr:xfrm>
        <a:off x="190500" y="419100"/>
        <a:ext cx="103632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3">
      <selection activeCell="B45" sqref="B45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outlinePr summaryBelow="0"/>
  </sheetPr>
  <dimension ref="A1:J215"/>
  <sheetViews>
    <sheetView tabSelected="1" workbookViewId="0" topLeftCell="A1">
      <selection activeCell="F5" sqref="F5"/>
    </sheetView>
  </sheetViews>
  <sheetFormatPr defaultColWidth="11.00390625" defaultRowHeight="12.75" outlineLevelRow="1"/>
  <cols>
    <col min="3" max="3" width="16.375" style="0" customWidth="1"/>
    <col min="4" max="4" width="16.75390625" style="0" customWidth="1"/>
    <col min="5" max="5" width="13.375" style="0" customWidth="1"/>
    <col min="6" max="6" width="16.00390625" style="0" customWidth="1"/>
    <col min="7" max="7" width="9.00390625" style="0" customWidth="1"/>
    <col min="8" max="8" width="8.00390625" style="0" customWidth="1"/>
    <col min="9" max="9" width="13.125" style="0" customWidth="1"/>
  </cols>
  <sheetData>
    <row r="1" ht="24" customHeight="1">
      <c r="A1" s="26" t="s">
        <v>83</v>
      </c>
    </row>
    <row r="2" spans="1:5" ht="19.5" customHeight="1">
      <c r="A2" s="35" t="s">
        <v>84</v>
      </c>
      <c r="B2" s="28"/>
      <c r="C2" s="28"/>
      <c r="D2" s="28"/>
      <c r="E2" s="28"/>
    </row>
    <row r="3" spans="1:5" ht="15" customHeight="1">
      <c r="A3" s="13"/>
      <c r="B3" s="5" t="s">
        <v>63</v>
      </c>
      <c r="C3" s="17"/>
      <c r="D3" s="34">
        <f>CalcDays(C21,C22,C23,C24,C25,C26,C27)</f>
        <v>5</v>
      </c>
      <c r="E3" s="19"/>
    </row>
    <row r="4" spans="2:5" ht="12.75">
      <c r="B4" s="5" t="s">
        <v>47</v>
      </c>
      <c r="C4" s="17"/>
      <c r="D4" s="2">
        <v>480</v>
      </c>
      <c r="E4" s="19"/>
    </row>
    <row r="5" spans="2:5" ht="12.75">
      <c r="B5" s="5" t="s">
        <v>0</v>
      </c>
      <c r="C5" s="7"/>
      <c r="D5" s="2">
        <v>5</v>
      </c>
      <c r="E5" s="1" t="s">
        <v>1</v>
      </c>
    </row>
    <row r="6" spans="2:5" ht="12.75">
      <c r="B6" s="6" t="s">
        <v>43</v>
      </c>
      <c r="C6" s="8"/>
      <c r="D6" s="15">
        <f>SUM(C21:C27)</f>
        <v>59000</v>
      </c>
      <c r="E6" s="1" t="s">
        <v>42</v>
      </c>
    </row>
    <row r="7" spans="2:5" ht="12.75">
      <c r="B7" s="6" t="s">
        <v>65</v>
      </c>
      <c r="C7" s="8"/>
      <c r="D7" s="4">
        <f>(D5*D6)/D3</f>
        <v>59000</v>
      </c>
      <c r="E7" s="1" t="s">
        <v>1</v>
      </c>
    </row>
    <row r="8" spans="2:8" ht="12.75">
      <c r="B8" s="6" t="s">
        <v>74</v>
      </c>
      <c r="C8" s="8"/>
      <c r="D8" s="4">
        <f>SUM(D21:D27)/D3</f>
        <v>27600</v>
      </c>
      <c r="E8" s="1" t="s">
        <v>69</v>
      </c>
      <c r="F8" s="23"/>
      <c r="H8" s="23"/>
    </row>
    <row r="9" spans="2:6" ht="12.75">
      <c r="B9" s="6" t="s">
        <v>75</v>
      </c>
      <c r="C9" s="8"/>
      <c r="D9" s="4">
        <f>D8/60</f>
        <v>460</v>
      </c>
      <c r="E9" s="1" t="s">
        <v>67</v>
      </c>
      <c r="F9" s="12"/>
    </row>
    <row r="10" spans="2:5" ht="12.75">
      <c r="B10" s="6" t="s">
        <v>3</v>
      </c>
      <c r="C10" s="8"/>
      <c r="D10" s="4">
        <f>SUM(C31:C54)/24</f>
        <v>4.166666666666667</v>
      </c>
      <c r="E10" s="1" t="s">
        <v>4</v>
      </c>
    </row>
    <row r="11" spans="2:5" ht="12.75">
      <c r="B11" s="15" t="s">
        <v>45</v>
      </c>
      <c r="C11" s="1"/>
      <c r="D11" s="4">
        <f>D9/D5</f>
        <v>92</v>
      </c>
      <c r="E11" s="1" t="s">
        <v>46</v>
      </c>
    </row>
    <row r="12" spans="2:5" ht="12.75">
      <c r="B12" s="31"/>
      <c r="C12" s="19"/>
      <c r="D12" s="32"/>
      <c r="E12" s="19"/>
    </row>
    <row r="13" spans="2:6" ht="12.75">
      <c r="B13" s="15" t="s">
        <v>76</v>
      </c>
      <c r="C13" s="1"/>
      <c r="D13" s="33">
        <f>ErlangB(D4,D9)</f>
        <v>0.01427821353133064</v>
      </c>
      <c r="E13" s="19"/>
      <c r="F13" s="12"/>
    </row>
    <row r="14" spans="2:6" ht="12.75">
      <c r="B14" s="16" t="s">
        <v>77</v>
      </c>
      <c r="C14" s="17"/>
      <c r="D14" s="18">
        <f>ErlangC(D4,D9)</f>
        <v>0.2579625155195779</v>
      </c>
      <c r="E14" s="1" t="s">
        <v>4</v>
      </c>
      <c r="F14" s="12"/>
    </row>
    <row r="15" spans="2:6" ht="15" customHeight="1">
      <c r="B15" s="16" t="s">
        <v>70</v>
      </c>
      <c r="C15" s="17"/>
      <c r="D15" s="18">
        <f>Trk_ErlangB(E15,D9,D4)</f>
        <v>325</v>
      </c>
      <c r="E15" s="2">
        <v>0.3</v>
      </c>
      <c r="F15" s="28" t="s">
        <v>79</v>
      </c>
    </row>
    <row r="16" spans="2:6" ht="12.75">
      <c r="B16" s="16" t="s">
        <v>64</v>
      </c>
      <c r="C16" s="17"/>
      <c r="D16" s="4">
        <f>Trk_ErlangC(E15,D9,D4)</f>
        <v>479</v>
      </c>
      <c r="E16" s="31"/>
      <c r="F16" s="12"/>
    </row>
    <row r="17" spans="2:6" ht="12.75">
      <c r="B17" s="15" t="s">
        <v>78</v>
      </c>
      <c r="C17" s="1"/>
      <c r="D17" s="4">
        <f>Load_ErlangB(E15,D4)</f>
        <v>682.4208000000001</v>
      </c>
      <c r="E17" s="31"/>
      <c r="F17" s="12"/>
    </row>
    <row r="18" spans="2:6" ht="12.75">
      <c r="B18" s="15" t="s">
        <v>81</v>
      </c>
      <c r="C18" s="1"/>
      <c r="D18" s="4">
        <f>1/D13</f>
        <v>70.03677300424896</v>
      </c>
      <c r="E18" s="15" t="s">
        <v>46</v>
      </c>
      <c r="F18" s="12"/>
    </row>
    <row r="20" spans="2:10" ht="25.5">
      <c r="B20" s="14" t="s">
        <v>34</v>
      </c>
      <c r="C20" s="22" t="s">
        <v>66</v>
      </c>
      <c r="D20" s="27" t="s">
        <v>68</v>
      </c>
      <c r="E20" s="27" t="s">
        <v>2</v>
      </c>
      <c r="F20" s="1" t="s">
        <v>71</v>
      </c>
      <c r="G20" s="27" t="s">
        <v>73</v>
      </c>
      <c r="H20" s="29" t="s">
        <v>72</v>
      </c>
      <c r="I20" s="29" t="s">
        <v>80</v>
      </c>
      <c r="J20" s="29" t="s">
        <v>82</v>
      </c>
    </row>
    <row r="21" spans="2:10" ht="12.75">
      <c r="B21" s="1" t="s">
        <v>35</v>
      </c>
      <c r="C21" s="24">
        <v>17000</v>
      </c>
      <c r="D21" s="3">
        <f>MAX(D31:D54)</f>
        <v>25500</v>
      </c>
      <c r="E21" s="1">
        <f>D5*C21</f>
        <v>85000</v>
      </c>
      <c r="F21" s="1">
        <f>Trk_ErlangB(E15,G21,D4)</f>
        <v>300</v>
      </c>
      <c r="G21" s="4">
        <f>D21/60</f>
        <v>425</v>
      </c>
      <c r="H21" s="30">
        <f>ErlangB(D4,G21)</f>
        <v>0.0006012893045792108</v>
      </c>
      <c r="I21" s="4">
        <f>1/H21</f>
        <v>1663.0929444185135</v>
      </c>
      <c r="J21" s="4">
        <f>I21/(D21/D5)*60</f>
        <v>19.565799346100157</v>
      </c>
    </row>
    <row r="22" spans="2:10" ht="12.75">
      <c r="B22" s="1" t="s">
        <v>36</v>
      </c>
      <c r="C22" s="24">
        <v>4000</v>
      </c>
      <c r="D22" s="3">
        <f>MAX(D57:D80)</f>
        <v>10000</v>
      </c>
      <c r="E22" s="1">
        <f>D5*C22</f>
        <v>20000</v>
      </c>
      <c r="F22" s="1">
        <f>Trk_ErlangB(E15,G22,D4)</f>
        <v>119</v>
      </c>
      <c r="G22" s="4">
        <f aca="true" t="shared" si="0" ref="G22:G27">D22/60</f>
        <v>166.66666666666666</v>
      </c>
      <c r="H22" s="30">
        <f>ErlangB(D4,G22)</f>
        <v>6.772633701484218E-87</v>
      </c>
      <c r="I22" s="4">
        <f aca="true" t="shared" si="1" ref="I22:I27">1/H22</f>
        <v>1.4765304666939992E+86</v>
      </c>
      <c r="J22" s="4">
        <f>I22/(D22/D5)*60</f>
        <v>4.429591400081997E+84</v>
      </c>
    </row>
    <row r="23" spans="2:10" ht="12.75">
      <c r="B23" s="1" t="s">
        <v>37</v>
      </c>
      <c r="C23" s="24">
        <v>20000</v>
      </c>
      <c r="D23" s="3">
        <f>MAX(D84:D107)</f>
        <v>50000</v>
      </c>
      <c r="E23" s="1">
        <f>D5*C23</f>
        <v>100000</v>
      </c>
      <c r="F23" s="1">
        <f>Trk_ErlangB(E15,G23,D4)</f>
        <v>-1</v>
      </c>
      <c r="G23" s="4">
        <f>D23/60</f>
        <v>833.3333333333334</v>
      </c>
      <c r="H23" s="30">
        <f>ErlangB(D4,G23)</f>
        <v>0.4256090054705245</v>
      </c>
      <c r="I23" s="4">
        <f t="shared" si="1"/>
        <v>2.3495743444020123</v>
      </c>
      <c r="J23" s="4">
        <f>I23/(D23/D5)*60</f>
        <v>0.014097446066412073</v>
      </c>
    </row>
    <row r="24" spans="2:10" ht="12.75">
      <c r="B24" s="1" t="s">
        <v>38</v>
      </c>
      <c r="C24" s="24">
        <v>3000</v>
      </c>
      <c r="D24" s="3">
        <f>MAX(D111:D134)</f>
        <v>15000</v>
      </c>
      <c r="E24" s="1">
        <f>D5*C24</f>
        <v>15000</v>
      </c>
      <c r="F24" s="1">
        <f>Trk_ErlangB(E15,G24,D4)</f>
        <v>178</v>
      </c>
      <c r="G24" s="4">
        <f t="shared" si="0"/>
        <v>250</v>
      </c>
      <c r="H24" s="30">
        <f>ErlangB(D4,G24)</f>
        <v>1.456649650046405E-38</v>
      </c>
      <c r="I24" s="4">
        <f t="shared" si="1"/>
        <v>6.865068755332777E+37</v>
      </c>
      <c r="J24" s="4">
        <f>I24/(D24/D5)*60</f>
        <v>1.3730137510665555E+36</v>
      </c>
    </row>
    <row r="25" spans="2:10" ht="12.75">
      <c r="B25" s="1" t="s">
        <v>39</v>
      </c>
      <c r="C25" s="24">
        <v>15000</v>
      </c>
      <c r="D25" s="3">
        <f>MAX(D138:D161)</f>
        <v>37500</v>
      </c>
      <c r="E25" s="1">
        <f>D5*C25</f>
        <v>75000</v>
      </c>
      <c r="F25" s="1">
        <f>Trk_ErlangB(E15,G25,D4)</f>
        <v>440</v>
      </c>
      <c r="G25" s="4">
        <f t="shared" si="0"/>
        <v>625</v>
      </c>
      <c r="H25" s="30">
        <f>ErlangB(D4,G25)</f>
        <v>0.23701731603895101</v>
      </c>
      <c r="I25" s="4">
        <f t="shared" si="1"/>
        <v>4.219101020600798</v>
      </c>
      <c r="J25" s="4">
        <f>I25/(D25/D5)*60</f>
        <v>0.033752808164806386</v>
      </c>
    </row>
    <row r="26" spans="2:10" ht="12.75">
      <c r="B26" s="1" t="s">
        <v>40</v>
      </c>
      <c r="C26" s="25">
        <v>0</v>
      </c>
      <c r="D26" s="3">
        <f>IF(C26&gt;0,MAX(D165:D215),0)</f>
        <v>0</v>
      </c>
      <c r="E26" s="1">
        <f>D5*C26</f>
        <v>0</v>
      </c>
      <c r="F26" s="1">
        <f>Trk_ErlangB(E15,G26,D4)</f>
        <v>1</v>
      </c>
      <c r="G26" s="4">
        <f t="shared" si="0"/>
        <v>0</v>
      </c>
      <c r="H26" s="30">
        <f>ErlangB(D4,G26)</f>
        <v>0</v>
      </c>
      <c r="I26" s="4" t="e">
        <f t="shared" si="1"/>
        <v>#DIV/0!</v>
      </c>
      <c r="J26" s="4" t="e">
        <f>I26/(D26/D5)*60</f>
        <v>#DIV/0!</v>
      </c>
    </row>
    <row r="27" spans="2:10" ht="12.75">
      <c r="B27" s="1" t="s">
        <v>41</v>
      </c>
      <c r="C27" s="25">
        <v>0</v>
      </c>
      <c r="D27" s="3">
        <f>IF(C27&gt;0,MAX(D192:D215),0)</f>
        <v>0</v>
      </c>
      <c r="E27" s="1">
        <f>D5*C27</f>
        <v>0</v>
      </c>
      <c r="F27" s="1">
        <f>Trk_ErlangB(E15,G27,D4)</f>
        <v>1</v>
      </c>
      <c r="G27" s="4">
        <f t="shared" si="0"/>
        <v>0</v>
      </c>
      <c r="H27" s="30">
        <f>ErlangB(D4,G27)</f>
        <v>0</v>
      </c>
      <c r="I27" s="4" t="e">
        <f t="shared" si="1"/>
        <v>#DIV/0!</v>
      </c>
      <c r="J27" s="4" t="e">
        <f>I27/(D27/D5)*60</f>
        <v>#DIV/0!</v>
      </c>
    </row>
    <row r="28" spans="5:6" ht="12.75">
      <c r="E28" s="19"/>
      <c r="F28" s="19"/>
    </row>
    <row r="29" spans="1:6" ht="12.75" collapsed="1">
      <c r="A29" t="s">
        <v>48</v>
      </c>
      <c r="E29" s="19"/>
      <c r="F29" s="19"/>
    </row>
    <row r="30" spans="2:8" ht="25.5" hidden="1" outlineLevel="1">
      <c r="B30" s="9" t="s">
        <v>5</v>
      </c>
      <c r="C30" s="9" t="s">
        <v>6</v>
      </c>
      <c r="D30" s="9" t="s">
        <v>7</v>
      </c>
      <c r="E30" s="9" t="s">
        <v>8</v>
      </c>
      <c r="F30" s="9" t="s">
        <v>9</v>
      </c>
      <c r="H30" t="s">
        <v>44</v>
      </c>
    </row>
    <row r="31" spans="2:6" ht="12.75" hidden="1" outlineLevel="1">
      <c r="B31" s="1" t="s">
        <v>10</v>
      </c>
      <c r="C31" s="2"/>
      <c r="D31" s="3">
        <f aca="true" t="shared" si="2" ref="D31:D54">C31/SUM($C$31:$C$54)*$E$21</f>
        <v>0</v>
      </c>
      <c r="E31" s="3">
        <f aca="true" t="shared" si="3" ref="E31:E54">D31/$D$5</f>
        <v>0</v>
      </c>
      <c r="F31" s="10">
        <f aca="true" t="shared" si="4" ref="F31:F54">D31/$D$5/60/60</f>
        <v>0</v>
      </c>
    </row>
    <row r="32" spans="2:6" ht="12.75" hidden="1" outlineLevel="1">
      <c r="B32" s="1" t="s">
        <v>11</v>
      </c>
      <c r="C32" s="2"/>
      <c r="D32" s="3">
        <f t="shared" si="2"/>
        <v>0</v>
      </c>
      <c r="E32" s="3">
        <f t="shared" si="3"/>
        <v>0</v>
      </c>
      <c r="F32" s="10">
        <f t="shared" si="4"/>
        <v>0</v>
      </c>
    </row>
    <row r="33" spans="2:6" ht="12.75" hidden="1" outlineLevel="1">
      <c r="B33" s="1" t="s">
        <v>12</v>
      </c>
      <c r="C33" s="2"/>
      <c r="D33" s="3">
        <f t="shared" si="2"/>
        <v>0</v>
      </c>
      <c r="E33" s="3">
        <f t="shared" si="3"/>
        <v>0</v>
      </c>
      <c r="F33" s="10">
        <f t="shared" si="4"/>
        <v>0</v>
      </c>
    </row>
    <row r="34" spans="2:6" ht="12.75" hidden="1" outlineLevel="1">
      <c r="B34" s="1" t="s">
        <v>13</v>
      </c>
      <c r="C34" s="2"/>
      <c r="D34" s="3">
        <f t="shared" si="2"/>
        <v>0</v>
      </c>
      <c r="E34" s="3">
        <f t="shared" si="3"/>
        <v>0</v>
      </c>
      <c r="F34" s="10">
        <f t="shared" si="4"/>
        <v>0</v>
      </c>
    </row>
    <row r="35" spans="2:6" ht="12.75" hidden="1" outlineLevel="1">
      <c r="B35" s="11" t="s">
        <v>14</v>
      </c>
      <c r="C35" s="2"/>
      <c r="D35" s="3">
        <f t="shared" si="2"/>
        <v>0</v>
      </c>
      <c r="E35" s="3">
        <f t="shared" si="3"/>
        <v>0</v>
      </c>
      <c r="F35" s="10">
        <f t="shared" si="4"/>
        <v>0</v>
      </c>
    </row>
    <row r="36" spans="2:6" ht="12.75" hidden="1" outlineLevel="1">
      <c r="B36" s="1" t="s">
        <v>15</v>
      </c>
      <c r="C36" s="2"/>
      <c r="D36" s="3">
        <f t="shared" si="2"/>
        <v>0</v>
      </c>
      <c r="E36" s="3">
        <f t="shared" si="3"/>
        <v>0</v>
      </c>
      <c r="F36" s="10">
        <f t="shared" si="4"/>
        <v>0</v>
      </c>
    </row>
    <row r="37" spans="2:6" ht="12.75" hidden="1" outlineLevel="1">
      <c r="B37" s="1" t="s">
        <v>16</v>
      </c>
      <c r="C37" s="2"/>
      <c r="D37" s="3">
        <f t="shared" si="2"/>
        <v>0</v>
      </c>
      <c r="E37" s="3">
        <f t="shared" si="3"/>
        <v>0</v>
      </c>
      <c r="F37" s="10">
        <f t="shared" si="4"/>
        <v>0</v>
      </c>
    </row>
    <row r="38" spans="2:6" ht="12.75" hidden="1" outlineLevel="1">
      <c r="B38" s="1" t="s">
        <v>17</v>
      </c>
      <c r="C38" s="2"/>
      <c r="D38" s="3">
        <f t="shared" si="2"/>
        <v>0</v>
      </c>
      <c r="E38" s="3">
        <f t="shared" si="3"/>
        <v>0</v>
      </c>
      <c r="F38" s="10">
        <f t="shared" si="4"/>
        <v>0</v>
      </c>
    </row>
    <row r="39" spans="2:6" ht="12.75" hidden="1" outlineLevel="1">
      <c r="B39" s="1" t="s">
        <v>18</v>
      </c>
      <c r="C39" s="2">
        <v>30</v>
      </c>
      <c r="D39" s="3">
        <f t="shared" si="2"/>
        <v>25500</v>
      </c>
      <c r="E39" s="3">
        <f t="shared" si="3"/>
        <v>5100</v>
      </c>
      <c r="F39" s="10">
        <f t="shared" si="4"/>
        <v>1.4166666666666667</v>
      </c>
    </row>
    <row r="40" spans="2:6" ht="12.75" hidden="1" outlineLevel="1">
      <c r="B40" s="1" t="s">
        <v>19</v>
      </c>
      <c r="C40" s="2">
        <v>20</v>
      </c>
      <c r="D40" s="3">
        <f t="shared" si="2"/>
        <v>17000</v>
      </c>
      <c r="E40" s="3">
        <f t="shared" si="3"/>
        <v>3400</v>
      </c>
      <c r="F40" s="10">
        <f t="shared" si="4"/>
        <v>0.9444444444444444</v>
      </c>
    </row>
    <row r="41" spans="2:6" ht="12.75" hidden="1" outlineLevel="1">
      <c r="B41" s="1" t="s">
        <v>20</v>
      </c>
      <c r="C41" s="2">
        <v>20</v>
      </c>
      <c r="D41" s="3">
        <f t="shared" si="2"/>
        <v>17000</v>
      </c>
      <c r="E41" s="3">
        <f t="shared" si="3"/>
        <v>3400</v>
      </c>
      <c r="F41" s="10">
        <f t="shared" si="4"/>
        <v>0.9444444444444444</v>
      </c>
    </row>
    <row r="42" spans="2:6" ht="12.75" hidden="1" outlineLevel="1">
      <c r="B42" s="11" t="s">
        <v>21</v>
      </c>
      <c r="C42" s="2">
        <v>30</v>
      </c>
      <c r="D42" s="3">
        <f t="shared" si="2"/>
        <v>25500</v>
      </c>
      <c r="E42" s="3">
        <f t="shared" si="3"/>
        <v>5100</v>
      </c>
      <c r="F42" s="10">
        <f t="shared" si="4"/>
        <v>1.4166666666666667</v>
      </c>
    </row>
    <row r="43" spans="2:6" ht="12.75" hidden="1" outlineLevel="1">
      <c r="B43" s="1" t="s">
        <v>22</v>
      </c>
      <c r="C43" s="2"/>
      <c r="D43" s="3">
        <f t="shared" si="2"/>
        <v>0</v>
      </c>
      <c r="E43" s="3">
        <f t="shared" si="3"/>
        <v>0</v>
      </c>
      <c r="F43" s="10">
        <f t="shared" si="4"/>
        <v>0</v>
      </c>
    </row>
    <row r="44" spans="2:6" ht="12.75" hidden="1" outlineLevel="1">
      <c r="B44" s="1" t="s">
        <v>23</v>
      </c>
      <c r="C44" s="2"/>
      <c r="D44" s="3">
        <f t="shared" si="2"/>
        <v>0</v>
      </c>
      <c r="E44" s="3">
        <f t="shared" si="3"/>
        <v>0</v>
      </c>
      <c r="F44" s="10">
        <f t="shared" si="4"/>
        <v>0</v>
      </c>
    </row>
    <row r="45" spans="2:6" ht="12.75" hidden="1" outlineLevel="1">
      <c r="B45" s="1" t="s">
        <v>24</v>
      </c>
      <c r="C45" s="2"/>
      <c r="D45" s="3">
        <f t="shared" si="2"/>
        <v>0</v>
      </c>
      <c r="E45" s="3">
        <f t="shared" si="3"/>
        <v>0</v>
      </c>
      <c r="F45" s="10">
        <f t="shared" si="4"/>
        <v>0</v>
      </c>
    </row>
    <row r="46" spans="2:6" ht="12.75" hidden="1" outlineLevel="1">
      <c r="B46" s="1" t="s">
        <v>25</v>
      </c>
      <c r="C46" s="2"/>
      <c r="D46" s="3">
        <f t="shared" si="2"/>
        <v>0</v>
      </c>
      <c r="E46" s="3">
        <f t="shared" si="3"/>
        <v>0</v>
      </c>
      <c r="F46" s="10">
        <f t="shared" si="4"/>
        <v>0</v>
      </c>
    </row>
    <row r="47" spans="2:6" ht="12.75" hidden="1" outlineLevel="1">
      <c r="B47" s="1" t="s">
        <v>26</v>
      </c>
      <c r="C47" s="2"/>
      <c r="D47" s="3">
        <f t="shared" si="2"/>
        <v>0</v>
      </c>
      <c r="E47" s="3">
        <f t="shared" si="3"/>
        <v>0</v>
      </c>
      <c r="F47" s="10">
        <f t="shared" si="4"/>
        <v>0</v>
      </c>
    </row>
    <row r="48" spans="2:6" ht="12.75" hidden="1" outlineLevel="1">
      <c r="B48" s="1" t="s">
        <v>27</v>
      </c>
      <c r="C48" s="2"/>
      <c r="D48" s="3">
        <f t="shared" si="2"/>
        <v>0</v>
      </c>
      <c r="E48" s="3">
        <f t="shared" si="3"/>
        <v>0</v>
      </c>
      <c r="F48" s="10">
        <f t="shared" si="4"/>
        <v>0</v>
      </c>
    </row>
    <row r="49" spans="2:6" ht="12.75" hidden="1" outlineLevel="1">
      <c r="B49" s="1" t="s">
        <v>28</v>
      </c>
      <c r="C49" s="2"/>
      <c r="D49" s="3">
        <f t="shared" si="2"/>
        <v>0</v>
      </c>
      <c r="E49" s="3">
        <f t="shared" si="3"/>
        <v>0</v>
      </c>
      <c r="F49" s="10">
        <f t="shared" si="4"/>
        <v>0</v>
      </c>
    </row>
    <row r="50" spans="2:6" ht="12.75" hidden="1" outlineLevel="1">
      <c r="B50" s="1" t="s">
        <v>29</v>
      </c>
      <c r="C50" s="2"/>
      <c r="D50" s="3">
        <f t="shared" si="2"/>
        <v>0</v>
      </c>
      <c r="E50" s="3">
        <f t="shared" si="3"/>
        <v>0</v>
      </c>
      <c r="F50" s="10">
        <f t="shared" si="4"/>
        <v>0</v>
      </c>
    </row>
    <row r="51" spans="2:6" ht="12.75" hidden="1" outlineLevel="1">
      <c r="B51" s="1" t="s">
        <v>30</v>
      </c>
      <c r="C51" s="2"/>
      <c r="D51" s="3">
        <f t="shared" si="2"/>
        <v>0</v>
      </c>
      <c r="E51" s="3">
        <f t="shared" si="3"/>
        <v>0</v>
      </c>
      <c r="F51" s="10">
        <f t="shared" si="4"/>
        <v>0</v>
      </c>
    </row>
    <row r="52" spans="2:6" ht="12.75" hidden="1" outlineLevel="1">
      <c r="B52" s="1" t="s">
        <v>31</v>
      </c>
      <c r="C52" s="2"/>
      <c r="D52" s="3">
        <f t="shared" si="2"/>
        <v>0</v>
      </c>
      <c r="E52" s="3">
        <f t="shared" si="3"/>
        <v>0</v>
      </c>
      <c r="F52" s="10">
        <f t="shared" si="4"/>
        <v>0</v>
      </c>
    </row>
    <row r="53" spans="2:6" ht="12.75" hidden="1" outlineLevel="1">
      <c r="B53" s="1" t="s">
        <v>32</v>
      </c>
      <c r="C53" s="2"/>
      <c r="D53" s="3">
        <f t="shared" si="2"/>
        <v>0</v>
      </c>
      <c r="E53" s="3">
        <f t="shared" si="3"/>
        <v>0</v>
      </c>
      <c r="F53" s="10">
        <f t="shared" si="4"/>
        <v>0</v>
      </c>
    </row>
    <row r="54" spans="2:6" ht="12.75" hidden="1" outlineLevel="1">
      <c r="B54" s="1" t="s">
        <v>33</v>
      </c>
      <c r="C54" s="2"/>
      <c r="D54" s="3">
        <f t="shared" si="2"/>
        <v>0</v>
      </c>
      <c r="E54" s="3">
        <f t="shared" si="3"/>
        <v>0</v>
      </c>
      <c r="F54" s="10">
        <f t="shared" si="4"/>
        <v>0</v>
      </c>
    </row>
    <row r="55" ht="12.75" collapsed="1">
      <c r="A55" t="s">
        <v>49</v>
      </c>
    </row>
    <row r="56" spans="2:6" ht="25.5" hidden="1" outlineLevel="1">
      <c r="B56" s="9" t="s">
        <v>5</v>
      </c>
      <c r="C56" s="9" t="s">
        <v>6</v>
      </c>
      <c r="D56" s="9" t="s">
        <v>7</v>
      </c>
      <c r="E56" s="9" t="s">
        <v>8</v>
      </c>
      <c r="F56" s="9" t="s">
        <v>9</v>
      </c>
    </row>
    <row r="57" spans="2:6" ht="12.75" hidden="1" outlineLevel="1">
      <c r="B57" s="1" t="s">
        <v>10</v>
      </c>
      <c r="C57" s="2"/>
      <c r="D57" s="3">
        <f>C57/SUM(C57:C80)*$E$22</f>
        <v>0</v>
      </c>
      <c r="E57" s="3">
        <f aca="true" t="shared" si="5" ref="E57:E80">D57/$D$5</f>
        <v>0</v>
      </c>
      <c r="F57" s="10">
        <f aca="true" t="shared" si="6" ref="F57:F80">D57/$D$5/60/60</f>
        <v>0</v>
      </c>
    </row>
    <row r="58" spans="2:6" ht="12.75" hidden="1" outlineLevel="1">
      <c r="B58" s="1" t="s">
        <v>11</v>
      </c>
      <c r="C58" s="2"/>
      <c r="D58" s="3">
        <f>C58/SUM(C57:C80)*$E$22</f>
        <v>0</v>
      </c>
      <c r="E58" s="3">
        <f t="shared" si="5"/>
        <v>0</v>
      </c>
      <c r="F58" s="10">
        <f t="shared" si="6"/>
        <v>0</v>
      </c>
    </row>
    <row r="59" spans="2:6" ht="12.75" hidden="1" outlineLevel="1">
      <c r="B59" s="1" t="s">
        <v>12</v>
      </c>
      <c r="C59" s="2"/>
      <c r="D59" s="3">
        <f>C59/SUM(C57:C80)*$E$22</f>
        <v>0</v>
      </c>
      <c r="E59" s="3">
        <f t="shared" si="5"/>
        <v>0</v>
      </c>
      <c r="F59" s="10">
        <f t="shared" si="6"/>
        <v>0</v>
      </c>
    </row>
    <row r="60" spans="2:6" ht="12.75" hidden="1" outlineLevel="1">
      <c r="B60" s="1" t="s">
        <v>13</v>
      </c>
      <c r="C60" s="2"/>
      <c r="D60" s="3">
        <f>C60/SUM(C57:C80)*$E$22</f>
        <v>0</v>
      </c>
      <c r="E60" s="3">
        <f t="shared" si="5"/>
        <v>0</v>
      </c>
      <c r="F60" s="10">
        <f t="shared" si="6"/>
        <v>0</v>
      </c>
    </row>
    <row r="61" spans="2:6" ht="12.75" hidden="1" outlineLevel="1">
      <c r="B61" s="11" t="s">
        <v>14</v>
      </c>
      <c r="C61" s="2"/>
      <c r="D61" s="3">
        <f>C61/SUM(C57:C80)*$E$22</f>
        <v>0</v>
      </c>
      <c r="E61" s="3">
        <f t="shared" si="5"/>
        <v>0</v>
      </c>
      <c r="F61" s="10">
        <f t="shared" si="6"/>
        <v>0</v>
      </c>
    </row>
    <row r="62" spans="2:6" ht="12.75" hidden="1" outlineLevel="1">
      <c r="B62" s="1" t="s">
        <v>15</v>
      </c>
      <c r="C62" s="2"/>
      <c r="D62" s="3">
        <f>C62/SUM(C57:C80)*$E$22</f>
        <v>0</v>
      </c>
      <c r="E62" s="3">
        <f t="shared" si="5"/>
        <v>0</v>
      </c>
      <c r="F62" s="10">
        <f t="shared" si="6"/>
        <v>0</v>
      </c>
    </row>
    <row r="63" spans="2:6" ht="12.75" hidden="1" outlineLevel="1">
      <c r="B63" s="1" t="s">
        <v>16</v>
      </c>
      <c r="C63" s="2"/>
      <c r="D63" s="3">
        <f>C63/SUM(C57:C80)*$E$22</f>
        <v>0</v>
      </c>
      <c r="E63" s="3">
        <f t="shared" si="5"/>
        <v>0</v>
      </c>
      <c r="F63" s="10">
        <f t="shared" si="6"/>
        <v>0</v>
      </c>
    </row>
    <row r="64" spans="2:6" ht="12.75" hidden="1" outlineLevel="1">
      <c r="B64" s="1" t="s">
        <v>17</v>
      </c>
      <c r="C64" s="2"/>
      <c r="D64" s="3">
        <f>C64/SUM(C57:C80)*$E$22</f>
        <v>0</v>
      </c>
      <c r="E64" s="3">
        <f t="shared" si="5"/>
        <v>0</v>
      </c>
      <c r="F64" s="10">
        <f t="shared" si="6"/>
        <v>0</v>
      </c>
    </row>
    <row r="65" spans="2:6" ht="12.75" hidden="1" outlineLevel="1">
      <c r="B65" s="1" t="s">
        <v>18</v>
      </c>
      <c r="C65" s="2">
        <v>50</v>
      </c>
      <c r="D65" s="3">
        <f>C65/SUM(C57:C80)*$E$22</f>
        <v>10000</v>
      </c>
      <c r="E65" s="3">
        <f t="shared" si="5"/>
        <v>2000</v>
      </c>
      <c r="F65" s="10">
        <f t="shared" si="6"/>
        <v>0.5555555555555556</v>
      </c>
    </row>
    <row r="66" spans="2:6" ht="12.75" hidden="1" outlineLevel="1">
      <c r="B66" s="1" t="s">
        <v>19</v>
      </c>
      <c r="C66" s="2">
        <v>50</v>
      </c>
      <c r="D66" s="3">
        <f>C66/SUM(C57:C80)*$E$22</f>
        <v>10000</v>
      </c>
      <c r="E66" s="3">
        <f t="shared" si="5"/>
        <v>2000</v>
      </c>
      <c r="F66" s="10">
        <f t="shared" si="6"/>
        <v>0.5555555555555556</v>
      </c>
    </row>
    <row r="67" spans="2:6" ht="12.75" hidden="1" outlineLevel="1">
      <c r="B67" s="1" t="s">
        <v>20</v>
      </c>
      <c r="C67" s="2"/>
      <c r="D67" s="3">
        <f>C67/SUM(C57:C80)*$E$22</f>
        <v>0</v>
      </c>
      <c r="E67" s="3">
        <f t="shared" si="5"/>
        <v>0</v>
      </c>
      <c r="F67" s="10">
        <f t="shared" si="6"/>
        <v>0</v>
      </c>
    </row>
    <row r="68" spans="2:6" ht="12.75" hidden="1" outlineLevel="1">
      <c r="B68" s="11" t="s">
        <v>21</v>
      </c>
      <c r="C68" s="2"/>
      <c r="D68" s="3">
        <f>C68/SUM(C57:C80)*$E$22</f>
        <v>0</v>
      </c>
      <c r="E68" s="3">
        <f t="shared" si="5"/>
        <v>0</v>
      </c>
      <c r="F68" s="10">
        <f t="shared" si="6"/>
        <v>0</v>
      </c>
    </row>
    <row r="69" spans="2:6" ht="12.75" hidden="1" outlineLevel="1">
      <c r="B69" s="1" t="s">
        <v>22</v>
      </c>
      <c r="C69" s="2"/>
      <c r="D69" s="3">
        <f>C69/SUM(C57:C80)*$E$22</f>
        <v>0</v>
      </c>
      <c r="E69" s="3">
        <f t="shared" si="5"/>
        <v>0</v>
      </c>
      <c r="F69" s="10">
        <f t="shared" si="6"/>
        <v>0</v>
      </c>
    </row>
    <row r="70" spans="2:6" ht="12.75" hidden="1" outlineLevel="1">
      <c r="B70" s="1" t="s">
        <v>23</v>
      </c>
      <c r="C70" s="2"/>
      <c r="D70" s="3">
        <f>C70/SUM(C57:C80)*$E$22</f>
        <v>0</v>
      </c>
      <c r="E70" s="3">
        <f t="shared" si="5"/>
        <v>0</v>
      </c>
      <c r="F70" s="10">
        <f t="shared" si="6"/>
        <v>0</v>
      </c>
    </row>
    <row r="71" spans="2:6" ht="12.75" hidden="1" outlineLevel="1">
      <c r="B71" s="1" t="s">
        <v>24</v>
      </c>
      <c r="C71" s="2"/>
      <c r="D71" s="3">
        <f>C71/SUM(C57:C80)*$E$22</f>
        <v>0</v>
      </c>
      <c r="E71" s="3">
        <f t="shared" si="5"/>
        <v>0</v>
      </c>
      <c r="F71" s="10">
        <f t="shared" si="6"/>
        <v>0</v>
      </c>
    </row>
    <row r="72" spans="2:6" ht="12.75" hidden="1" outlineLevel="1">
      <c r="B72" s="1" t="s">
        <v>25</v>
      </c>
      <c r="C72" s="2"/>
      <c r="D72" s="3">
        <f>C72/SUM(C57:C80)*$E$22</f>
        <v>0</v>
      </c>
      <c r="E72" s="3">
        <f t="shared" si="5"/>
        <v>0</v>
      </c>
      <c r="F72" s="10">
        <f t="shared" si="6"/>
        <v>0</v>
      </c>
    </row>
    <row r="73" spans="2:6" ht="12.75" hidden="1" outlineLevel="1">
      <c r="B73" s="1" t="s">
        <v>26</v>
      </c>
      <c r="C73" s="2"/>
      <c r="D73" s="3">
        <f>C73/SUM(C57:C80)*$E$22</f>
        <v>0</v>
      </c>
      <c r="E73" s="3">
        <f t="shared" si="5"/>
        <v>0</v>
      </c>
      <c r="F73" s="10">
        <f t="shared" si="6"/>
        <v>0</v>
      </c>
    </row>
    <row r="74" spans="2:6" ht="12.75" hidden="1" outlineLevel="1">
      <c r="B74" s="1" t="s">
        <v>27</v>
      </c>
      <c r="C74" s="2"/>
      <c r="D74" s="3">
        <f>C74/SUM(C57:C80)*$E$22</f>
        <v>0</v>
      </c>
      <c r="E74" s="3">
        <f t="shared" si="5"/>
        <v>0</v>
      </c>
      <c r="F74" s="10">
        <f t="shared" si="6"/>
        <v>0</v>
      </c>
    </row>
    <row r="75" spans="2:6" ht="12.75" hidden="1" outlineLevel="1">
      <c r="B75" s="1" t="s">
        <v>28</v>
      </c>
      <c r="C75" s="2"/>
      <c r="D75" s="3">
        <f>C75/SUM(C57:C80)*$E$22</f>
        <v>0</v>
      </c>
      <c r="E75" s="3">
        <f t="shared" si="5"/>
        <v>0</v>
      </c>
      <c r="F75" s="10">
        <f t="shared" si="6"/>
        <v>0</v>
      </c>
    </row>
    <row r="76" spans="2:6" ht="12.75" hidden="1" outlineLevel="1">
      <c r="B76" s="1" t="s">
        <v>29</v>
      </c>
      <c r="C76" s="2"/>
      <c r="D76" s="3">
        <f>C76/SUM(C57:C80)*$E$22</f>
        <v>0</v>
      </c>
      <c r="E76" s="3">
        <f t="shared" si="5"/>
        <v>0</v>
      </c>
      <c r="F76" s="10">
        <f t="shared" si="6"/>
        <v>0</v>
      </c>
    </row>
    <row r="77" spans="2:6" ht="12.75" hidden="1" outlineLevel="1">
      <c r="B77" s="1" t="s">
        <v>30</v>
      </c>
      <c r="C77" s="2"/>
      <c r="D77" s="3">
        <f>C77/SUM(C57:C80)*$E$22</f>
        <v>0</v>
      </c>
      <c r="E77" s="3">
        <f t="shared" si="5"/>
        <v>0</v>
      </c>
      <c r="F77" s="10">
        <f t="shared" si="6"/>
        <v>0</v>
      </c>
    </row>
    <row r="78" spans="2:6" ht="12.75" hidden="1" outlineLevel="1">
      <c r="B78" s="1" t="s">
        <v>31</v>
      </c>
      <c r="C78" s="2"/>
      <c r="D78" s="3">
        <f>C78/SUM(C57:C80)*$E$22</f>
        <v>0</v>
      </c>
      <c r="E78" s="3">
        <f t="shared" si="5"/>
        <v>0</v>
      </c>
      <c r="F78" s="10">
        <f t="shared" si="6"/>
        <v>0</v>
      </c>
    </row>
    <row r="79" spans="2:6" ht="12.75" hidden="1" outlineLevel="1">
      <c r="B79" s="1" t="s">
        <v>32</v>
      </c>
      <c r="C79" s="2"/>
      <c r="D79" s="3">
        <f>C79/SUM(C57:C80)*$E$22</f>
        <v>0</v>
      </c>
      <c r="E79" s="3">
        <f t="shared" si="5"/>
        <v>0</v>
      </c>
      <c r="F79" s="10">
        <f t="shared" si="6"/>
        <v>0</v>
      </c>
    </row>
    <row r="80" spans="2:6" ht="12.75" hidden="1" outlineLevel="1">
      <c r="B80" s="1" t="s">
        <v>33</v>
      </c>
      <c r="C80" s="2"/>
      <c r="D80" s="3">
        <f>C80/SUM(C57:C80)*$E$22</f>
        <v>0</v>
      </c>
      <c r="E80" s="3">
        <f t="shared" si="5"/>
        <v>0</v>
      </c>
      <c r="F80" s="10">
        <f t="shared" si="6"/>
        <v>0</v>
      </c>
    </row>
    <row r="81" ht="12.75" collapsed="1">
      <c r="A81" t="s">
        <v>50</v>
      </c>
    </row>
    <row r="82" spans="2:6" ht="12.75" hidden="1" outlineLevel="1">
      <c r="B82" s="21" t="s">
        <v>55</v>
      </c>
      <c r="C82" s="21" t="s">
        <v>57</v>
      </c>
      <c r="D82" s="21" t="s">
        <v>57</v>
      </c>
      <c r="E82" s="21" t="s">
        <v>60</v>
      </c>
      <c r="F82" s="21" t="s">
        <v>61</v>
      </c>
    </row>
    <row r="83" spans="2:6" ht="12.75" hidden="1" outlineLevel="1">
      <c r="B83" s="20" t="s">
        <v>56</v>
      </c>
      <c r="C83" s="20" t="s">
        <v>58</v>
      </c>
      <c r="D83" s="20" t="s">
        <v>59</v>
      </c>
      <c r="E83" s="20" t="s">
        <v>56</v>
      </c>
      <c r="F83" s="20" t="s">
        <v>62</v>
      </c>
    </row>
    <row r="84" spans="2:6" ht="12.75" hidden="1" outlineLevel="1">
      <c r="B84" s="1" t="s">
        <v>10</v>
      </c>
      <c r="C84" s="2"/>
      <c r="D84" s="3">
        <f>C84/SUM(C84:C107)*$E$23</f>
        <v>0</v>
      </c>
      <c r="E84" s="3">
        <f aca="true" t="shared" si="7" ref="E84:E107">D84/$D$5</f>
        <v>0</v>
      </c>
      <c r="F84" s="10">
        <f aca="true" t="shared" si="8" ref="F84:F107">D84/$D$5/60/60</f>
        <v>0</v>
      </c>
    </row>
    <row r="85" spans="2:6" ht="12.75" hidden="1" outlineLevel="1">
      <c r="B85" s="1" t="s">
        <v>11</v>
      </c>
      <c r="C85" s="2"/>
      <c r="D85" s="3">
        <f>C85/SUM(C84:C107)*$E$23</f>
        <v>0</v>
      </c>
      <c r="E85" s="3">
        <f t="shared" si="7"/>
        <v>0</v>
      </c>
      <c r="F85" s="10">
        <f t="shared" si="8"/>
        <v>0</v>
      </c>
    </row>
    <row r="86" spans="2:6" ht="12.75" hidden="1" outlineLevel="1">
      <c r="B86" s="1" t="s">
        <v>12</v>
      </c>
      <c r="C86" s="2"/>
      <c r="D86" s="3">
        <f>C86/SUM(C84:C107)*$E$23</f>
        <v>0</v>
      </c>
      <c r="E86" s="3">
        <f t="shared" si="7"/>
        <v>0</v>
      </c>
      <c r="F86" s="10">
        <f t="shared" si="8"/>
        <v>0</v>
      </c>
    </row>
    <row r="87" spans="2:6" ht="12.75" hidden="1" outlineLevel="1">
      <c r="B87" s="1" t="s">
        <v>13</v>
      </c>
      <c r="C87" s="2"/>
      <c r="D87" s="3">
        <f>C87/SUM(C84:C107)*$E$23</f>
        <v>0</v>
      </c>
      <c r="E87" s="3">
        <f t="shared" si="7"/>
        <v>0</v>
      </c>
      <c r="F87" s="10">
        <f t="shared" si="8"/>
        <v>0</v>
      </c>
    </row>
    <row r="88" spans="2:6" ht="12.75" hidden="1" outlineLevel="1">
      <c r="B88" s="11" t="s">
        <v>14</v>
      </c>
      <c r="C88" s="2"/>
      <c r="D88" s="3">
        <f>C88/SUM(C84:C107)*$E$23</f>
        <v>0</v>
      </c>
      <c r="E88" s="3">
        <f t="shared" si="7"/>
        <v>0</v>
      </c>
      <c r="F88" s="10">
        <f t="shared" si="8"/>
        <v>0</v>
      </c>
    </row>
    <row r="89" spans="2:6" ht="12.75" hidden="1" outlineLevel="1">
      <c r="B89" s="1" t="s">
        <v>15</v>
      </c>
      <c r="C89" s="2"/>
      <c r="D89" s="3">
        <f>C89/SUM(C84:C107)*$E$23</f>
        <v>0</v>
      </c>
      <c r="E89" s="3">
        <f t="shared" si="7"/>
        <v>0</v>
      </c>
      <c r="F89" s="10">
        <f t="shared" si="8"/>
        <v>0</v>
      </c>
    </row>
    <row r="90" spans="2:6" ht="12.75" hidden="1" outlineLevel="1">
      <c r="B90" s="1" t="s">
        <v>16</v>
      </c>
      <c r="C90" s="2"/>
      <c r="D90" s="3">
        <f>C90/SUM(C84:C107)*$E$23</f>
        <v>0</v>
      </c>
      <c r="E90" s="3">
        <f t="shared" si="7"/>
        <v>0</v>
      </c>
      <c r="F90" s="10">
        <f t="shared" si="8"/>
        <v>0</v>
      </c>
    </row>
    <row r="91" spans="2:6" ht="12.75" hidden="1" outlineLevel="1">
      <c r="B91" s="1" t="s">
        <v>17</v>
      </c>
      <c r="C91" s="2"/>
      <c r="D91" s="3">
        <f>C91/SUM(C84:C107)*$E$23</f>
        <v>0</v>
      </c>
      <c r="E91" s="3">
        <f t="shared" si="7"/>
        <v>0</v>
      </c>
      <c r="F91" s="10">
        <f t="shared" si="8"/>
        <v>0</v>
      </c>
    </row>
    <row r="92" spans="2:6" ht="12.75" hidden="1" outlineLevel="1">
      <c r="B92" s="1" t="s">
        <v>18</v>
      </c>
      <c r="C92" s="2">
        <v>50</v>
      </c>
      <c r="D92" s="3">
        <f>C92/SUM(C84:C107)*$E$23</f>
        <v>50000</v>
      </c>
      <c r="E92" s="3">
        <f t="shared" si="7"/>
        <v>10000</v>
      </c>
      <c r="F92" s="10">
        <f t="shared" si="8"/>
        <v>2.7777777777777777</v>
      </c>
    </row>
    <row r="93" spans="2:6" ht="12.75" hidden="1" outlineLevel="1">
      <c r="B93" s="1" t="s">
        <v>19</v>
      </c>
      <c r="C93" s="2">
        <v>50</v>
      </c>
      <c r="D93" s="3">
        <f>C93/SUM(C84:C107)*$E$23</f>
        <v>50000</v>
      </c>
      <c r="E93" s="3">
        <f t="shared" si="7"/>
        <v>10000</v>
      </c>
      <c r="F93" s="10">
        <f t="shared" si="8"/>
        <v>2.7777777777777777</v>
      </c>
    </row>
    <row r="94" spans="2:6" ht="12.75" hidden="1" outlineLevel="1">
      <c r="B94" s="1" t="s">
        <v>20</v>
      </c>
      <c r="C94" s="2"/>
      <c r="D94" s="3">
        <f>C94/SUM(C84:C107)*$E$23</f>
        <v>0</v>
      </c>
      <c r="E94" s="3">
        <f t="shared" si="7"/>
        <v>0</v>
      </c>
      <c r="F94" s="10">
        <f t="shared" si="8"/>
        <v>0</v>
      </c>
    </row>
    <row r="95" spans="2:6" ht="12.75" hidden="1" outlineLevel="1">
      <c r="B95" s="11" t="s">
        <v>21</v>
      </c>
      <c r="C95" s="2"/>
      <c r="D95" s="3">
        <f>C95/SUM(C84:C107)*$E$23</f>
        <v>0</v>
      </c>
      <c r="E95" s="3">
        <f t="shared" si="7"/>
        <v>0</v>
      </c>
      <c r="F95" s="10">
        <f t="shared" si="8"/>
        <v>0</v>
      </c>
    </row>
    <row r="96" spans="2:6" ht="12.75" hidden="1" outlineLevel="1">
      <c r="B96" s="1" t="s">
        <v>22</v>
      </c>
      <c r="C96" s="2"/>
      <c r="D96" s="3">
        <f>C96/SUM(C84:C107)*$E$23</f>
        <v>0</v>
      </c>
      <c r="E96" s="3">
        <f t="shared" si="7"/>
        <v>0</v>
      </c>
      <c r="F96" s="10">
        <f t="shared" si="8"/>
        <v>0</v>
      </c>
    </row>
    <row r="97" spans="2:6" ht="12.75" hidden="1" outlineLevel="1">
      <c r="B97" s="1" t="s">
        <v>23</v>
      </c>
      <c r="C97" s="2"/>
      <c r="D97" s="3">
        <f>C97/SUM(C84:C107)*$E$23</f>
        <v>0</v>
      </c>
      <c r="E97" s="3">
        <f t="shared" si="7"/>
        <v>0</v>
      </c>
      <c r="F97" s="10">
        <f t="shared" si="8"/>
        <v>0</v>
      </c>
    </row>
    <row r="98" spans="2:6" ht="12.75" hidden="1" outlineLevel="1">
      <c r="B98" s="1" t="s">
        <v>24</v>
      </c>
      <c r="C98" s="2"/>
      <c r="D98" s="3">
        <f>C98/SUM(C84:C107)*$E$23</f>
        <v>0</v>
      </c>
      <c r="E98" s="3">
        <f t="shared" si="7"/>
        <v>0</v>
      </c>
      <c r="F98" s="10">
        <f t="shared" si="8"/>
        <v>0</v>
      </c>
    </row>
    <row r="99" spans="2:6" ht="12.75" hidden="1" outlineLevel="1">
      <c r="B99" s="1" t="s">
        <v>25</v>
      </c>
      <c r="C99" s="2"/>
      <c r="D99" s="3">
        <f>C99/SUM(C84:C107)*$E$23</f>
        <v>0</v>
      </c>
      <c r="E99" s="3">
        <f t="shared" si="7"/>
        <v>0</v>
      </c>
      <c r="F99" s="10">
        <f t="shared" si="8"/>
        <v>0</v>
      </c>
    </row>
    <row r="100" spans="2:6" ht="12.75" hidden="1" outlineLevel="1">
      <c r="B100" s="1" t="s">
        <v>26</v>
      </c>
      <c r="C100" s="2"/>
      <c r="D100" s="3">
        <f>C100/SUM(C84:C107)*$E$23</f>
        <v>0</v>
      </c>
      <c r="E100" s="3">
        <f t="shared" si="7"/>
        <v>0</v>
      </c>
      <c r="F100" s="10">
        <f t="shared" si="8"/>
        <v>0</v>
      </c>
    </row>
    <row r="101" spans="2:6" ht="12.75" hidden="1" outlineLevel="1">
      <c r="B101" s="1" t="s">
        <v>27</v>
      </c>
      <c r="C101" s="2"/>
      <c r="D101" s="3">
        <f>C101/SUM(C84:C107)*$E$23</f>
        <v>0</v>
      </c>
      <c r="E101" s="3">
        <f t="shared" si="7"/>
        <v>0</v>
      </c>
      <c r="F101" s="10">
        <f t="shared" si="8"/>
        <v>0</v>
      </c>
    </row>
    <row r="102" spans="2:6" ht="12.75" hidden="1" outlineLevel="1">
      <c r="B102" s="1" t="s">
        <v>28</v>
      </c>
      <c r="C102" s="2"/>
      <c r="D102" s="3">
        <f>C102/SUM(C84:C107)*$E$23</f>
        <v>0</v>
      </c>
      <c r="E102" s="3">
        <f t="shared" si="7"/>
        <v>0</v>
      </c>
      <c r="F102" s="10">
        <f t="shared" si="8"/>
        <v>0</v>
      </c>
    </row>
    <row r="103" spans="2:6" ht="12.75" hidden="1" outlineLevel="1">
      <c r="B103" s="1" t="s">
        <v>29</v>
      </c>
      <c r="C103" s="2"/>
      <c r="D103" s="3">
        <f>C103/SUM(C84:C107)*$E$23</f>
        <v>0</v>
      </c>
      <c r="E103" s="3">
        <f t="shared" si="7"/>
        <v>0</v>
      </c>
      <c r="F103" s="10">
        <f t="shared" si="8"/>
        <v>0</v>
      </c>
    </row>
    <row r="104" spans="2:6" ht="12.75" hidden="1" outlineLevel="1">
      <c r="B104" s="1" t="s">
        <v>30</v>
      </c>
      <c r="C104" s="2"/>
      <c r="D104" s="3">
        <f>C104/SUM(C84:C107)*$E$23</f>
        <v>0</v>
      </c>
      <c r="E104" s="3">
        <f t="shared" si="7"/>
        <v>0</v>
      </c>
      <c r="F104" s="10">
        <f t="shared" si="8"/>
        <v>0</v>
      </c>
    </row>
    <row r="105" spans="2:6" ht="12.75" hidden="1" outlineLevel="1">
      <c r="B105" s="1" t="s">
        <v>31</v>
      </c>
      <c r="C105" s="2"/>
      <c r="D105" s="3">
        <f>C105/SUM(C84:C107)*$E$23</f>
        <v>0</v>
      </c>
      <c r="E105" s="3">
        <f t="shared" si="7"/>
        <v>0</v>
      </c>
      <c r="F105" s="10">
        <f t="shared" si="8"/>
        <v>0</v>
      </c>
    </row>
    <row r="106" spans="2:6" ht="12.75" hidden="1" outlineLevel="1">
      <c r="B106" s="1" t="s">
        <v>32</v>
      </c>
      <c r="C106" s="2"/>
      <c r="D106" s="3">
        <f>C106/SUM(C84:C107)*$E$23</f>
        <v>0</v>
      </c>
      <c r="E106" s="3">
        <f t="shared" si="7"/>
        <v>0</v>
      </c>
      <c r="F106" s="10">
        <f t="shared" si="8"/>
        <v>0</v>
      </c>
    </row>
    <row r="107" spans="2:6" ht="12.75" hidden="1" outlineLevel="1">
      <c r="B107" s="1" t="s">
        <v>33</v>
      </c>
      <c r="C107" s="2"/>
      <c r="D107" s="3">
        <f>C107/SUM(C84:C107)*$E$23</f>
        <v>0</v>
      </c>
      <c r="E107" s="3">
        <f t="shared" si="7"/>
        <v>0</v>
      </c>
      <c r="F107" s="10">
        <f t="shared" si="8"/>
        <v>0</v>
      </c>
    </row>
    <row r="108" ht="12.75" collapsed="1">
      <c r="A108" t="s">
        <v>51</v>
      </c>
    </row>
    <row r="109" spans="2:6" ht="12.75" hidden="1" outlineLevel="1">
      <c r="B109" s="21" t="s">
        <v>55</v>
      </c>
      <c r="C109" s="21" t="s">
        <v>57</v>
      </c>
      <c r="D109" s="21" t="s">
        <v>57</v>
      </c>
      <c r="E109" s="21" t="s">
        <v>60</v>
      </c>
      <c r="F109" s="21" t="s">
        <v>61</v>
      </c>
    </row>
    <row r="110" spans="2:6" ht="12.75" hidden="1" outlineLevel="1">
      <c r="B110" s="20" t="s">
        <v>56</v>
      </c>
      <c r="C110" s="20" t="s">
        <v>58</v>
      </c>
      <c r="D110" s="20" t="s">
        <v>59</v>
      </c>
      <c r="E110" s="20" t="s">
        <v>56</v>
      </c>
      <c r="F110" s="20" t="s">
        <v>62</v>
      </c>
    </row>
    <row r="111" spans="2:6" ht="12.75" hidden="1" outlineLevel="1">
      <c r="B111" s="1" t="s">
        <v>10</v>
      </c>
      <c r="C111" s="2"/>
      <c r="D111" s="3">
        <f>C111/SUM(C111:C134)*$E$24</f>
        <v>0</v>
      </c>
      <c r="E111" s="3">
        <f aca="true" t="shared" si="9" ref="E111:E134">D111/$D$5</f>
        <v>0</v>
      </c>
      <c r="F111" s="10">
        <f aca="true" t="shared" si="10" ref="F111:F134">D111/$D$5/60/60</f>
        <v>0</v>
      </c>
    </row>
    <row r="112" spans="2:6" ht="12.75" hidden="1" outlineLevel="1">
      <c r="B112" s="1" t="s">
        <v>11</v>
      </c>
      <c r="C112" s="2"/>
      <c r="D112" s="3">
        <f>C112/SUM(C111:C134)*$E$24</f>
        <v>0</v>
      </c>
      <c r="E112" s="3">
        <f t="shared" si="9"/>
        <v>0</v>
      </c>
      <c r="F112" s="10">
        <f t="shared" si="10"/>
        <v>0</v>
      </c>
    </row>
    <row r="113" spans="2:6" ht="12.75" hidden="1" outlineLevel="1">
      <c r="B113" s="1" t="s">
        <v>12</v>
      </c>
      <c r="C113" s="2"/>
      <c r="D113" s="3">
        <f>C113/SUM(C111:C134)*$E$24</f>
        <v>0</v>
      </c>
      <c r="E113" s="3">
        <f t="shared" si="9"/>
        <v>0</v>
      </c>
      <c r="F113" s="10">
        <f t="shared" si="10"/>
        <v>0</v>
      </c>
    </row>
    <row r="114" spans="2:6" ht="12.75" hidden="1" outlineLevel="1">
      <c r="B114" s="1" t="s">
        <v>13</v>
      </c>
      <c r="C114" s="2"/>
      <c r="D114" s="3">
        <f>C114/SUM(C111:C134)*$E$24</f>
        <v>0</v>
      </c>
      <c r="E114" s="3">
        <f t="shared" si="9"/>
        <v>0</v>
      </c>
      <c r="F114" s="10">
        <f t="shared" si="10"/>
        <v>0</v>
      </c>
    </row>
    <row r="115" spans="2:6" ht="12.75" hidden="1" outlineLevel="1">
      <c r="B115" s="11" t="s">
        <v>14</v>
      </c>
      <c r="C115" s="2"/>
      <c r="D115" s="3">
        <f>C115/SUM(C111:C134)*$E$24</f>
        <v>0</v>
      </c>
      <c r="E115" s="3">
        <f t="shared" si="9"/>
        <v>0</v>
      </c>
      <c r="F115" s="10">
        <f t="shared" si="10"/>
        <v>0</v>
      </c>
    </row>
    <row r="116" spans="2:6" ht="12.75" hidden="1" outlineLevel="1">
      <c r="B116" s="1" t="s">
        <v>15</v>
      </c>
      <c r="C116" s="2"/>
      <c r="D116" s="3">
        <f>C116/SUM(C111:C134)*$E$24</f>
        <v>0</v>
      </c>
      <c r="E116" s="3">
        <f t="shared" si="9"/>
        <v>0</v>
      </c>
      <c r="F116" s="10">
        <f t="shared" si="10"/>
        <v>0</v>
      </c>
    </row>
    <row r="117" spans="2:6" ht="12.75" hidden="1" outlineLevel="1">
      <c r="B117" s="1" t="s">
        <v>16</v>
      </c>
      <c r="C117" s="2"/>
      <c r="D117" s="3">
        <f>C117/SUM(C111:C134)*$E$24</f>
        <v>0</v>
      </c>
      <c r="E117" s="3">
        <f t="shared" si="9"/>
        <v>0</v>
      </c>
      <c r="F117" s="10">
        <f t="shared" si="10"/>
        <v>0</v>
      </c>
    </row>
    <row r="118" spans="2:6" ht="12.75" hidden="1" outlineLevel="1">
      <c r="B118" s="1" t="s">
        <v>17</v>
      </c>
      <c r="C118" s="2"/>
      <c r="D118" s="3">
        <f>C118/SUM(C111:C134)*$E$24</f>
        <v>0</v>
      </c>
      <c r="E118" s="3">
        <f t="shared" si="9"/>
        <v>0</v>
      </c>
      <c r="F118" s="10">
        <f t="shared" si="10"/>
        <v>0</v>
      </c>
    </row>
    <row r="119" spans="2:6" ht="12.75" hidden="1" outlineLevel="1">
      <c r="B119" s="1" t="s">
        <v>18</v>
      </c>
      <c r="C119" s="2">
        <v>100</v>
      </c>
      <c r="D119" s="3">
        <f>C119/SUM(C111:C134)*$E$24</f>
        <v>15000</v>
      </c>
      <c r="E119" s="3">
        <f t="shared" si="9"/>
        <v>3000</v>
      </c>
      <c r="F119" s="10">
        <f t="shared" si="10"/>
        <v>0.8333333333333334</v>
      </c>
    </row>
    <row r="120" spans="2:6" ht="12.75" hidden="1" outlineLevel="1">
      <c r="B120" s="1" t="s">
        <v>19</v>
      </c>
      <c r="C120" s="2"/>
      <c r="D120" s="3">
        <f>C120/SUM(C111:C134)*$E$24</f>
        <v>0</v>
      </c>
      <c r="E120" s="3">
        <f t="shared" si="9"/>
        <v>0</v>
      </c>
      <c r="F120" s="10">
        <f t="shared" si="10"/>
        <v>0</v>
      </c>
    </row>
    <row r="121" spans="2:6" ht="12.75" hidden="1" outlineLevel="1">
      <c r="B121" s="1" t="s">
        <v>20</v>
      </c>
      <c r="C121" s="2"/>
      <c r="D121" s="3">
        <f>C121/SUM(C111:C134)*$E$24</f>
        <v>0</v>
      </c>
      <c r="E121" s="3">
        <f t="shared" si="9"/>
        <v>0</v>
      </c>
      <c r="F121" s="10">
        <f t="shared" si="10"/>
        <v>0</v>
      </c>
    </row>
    <row r="122" spans="2:6" ht="12.75" hidden="1" outlineLevel="1">
      <c r="B122" s="11" t="s">
        <v>21</v>
      </c>
      <c r="C122" s="2"/>
      <c r="D122" s="3">
        <f>C122/SUM(C111:C134)*$E$24</f>
        <v>0</v>
      </c>
      <c r="E122" s="3">
        <f t="shared" si="9"/>
        <v>0</v>
      </c>
      <c r="F122" s="10">
        <f t="shared" si="10"/>
        <v>0</v>
      </c>
    </row>
    <row r="123" spans="2:6" ht="12.75" hidden="1" outlineLevel="1">
      <c r="B123" s="1" t="s">
        <v>22</v>
      </c>
      <c r="C123" s="2"/>
      <c r="D123" s="3">
        <f>C123/SUM(C111:C134)*$E$24</f>
        <v>0</v>
      </c>
      <c r="E123" s="3">
        <f t="shared" si="9"/>
        <v>0</v>
      </c>
      <c r="F123" s="10">
        <f t="shared" si="10"/>
        <v>0</v>
      </c>
    </row>
    <row r="124" spans="2:6" ht="12.75" hidden="1" outlineLevel="1">
      <c r="B124" s="1" t="s">
        <v>23</v>
      </c>
      <c r="C124" s="2"/>
      <c r="D124" s="3">
        <f>C124/SUM(C111:C134)*$E$24</f>
        <v>0</v>
      </c>
      <c r="E124" s="3">
        <f t="shared" si="9"/>
        <v>0</v>
      </c>
      <c r="F124" s="10">
        <f t="shared" si="10"/>
        <v>0</v>
      </c>
    </row>
    <row r="125" spans="2:6" ht="12.75" hidden="1" outlineLevel="1">
      <c r="B125" s="1" t="s">
        <v>24</v>
      </c>
      <c r="C125" s="2"/>
      <c r="D125" s="3">
        <f>C125/SUM(C111:C134)*$E$24</f>
        <v>0</v>
      </c>
      <c r="E125" s="3">
        <f t="shared" si="9"/>
        <v>0</v>
      </c>
      <c r="F125" s="10">
        <f t="shared" si="10"/>
        <v>0</v>
      </c>
    </row>
    <row r="126" spans="2:6" ht="12.75" hidden="1" outlineLevel="1">
      <c r="B126" s="1" t="s">
        <v>25</v>
      </c>
      <c r="C126" s="2"/>
      <c r="D126" s="3">
        <f>C126/SUM(C111:C134)*$E$24</f>
        <v>0</v>
      </c>
      <c r="E126" s="3">
        <f t="shared" si="9"/>
        <v>0</v>
      </c>
      <c r="F126" s="10">
        <f t="shared" si="10"/>
        <v>0</v>
      </c>
    </row>
    <row r="127" spans="2:6" ht="12.75" hidden="1" outlineLevel="1">
      <c r="B127" s="1" t="s">
        <v>26</v>
      </c>
      <c r="C127" s="2"/>
      <c r="D127" s="3">
        <f>C127/SUM(C111:C134)*$E$24</f>
        <v>0</v>
      </c>
      <c r="E127" s="3">
        <f t="shared" si="9"/>
        <v>0</v>
      </c>
      <c r="F127" s="10">
        <f t="shared" si="10"/>
        <v>0</v>
      </c>
    </row>
    <row r="128" spans="2:6" ht="12.75" hidden="1" outlineLevel="1">
      <c r="B128" s="1" t="s">
        <v>27</v>
      </c>
      <c r="C128" s="2"/>
      <c r="D128" s="3">
        <f>C128/SUM(C111:C134)*$E$24</f>
        <v>0</v>
      </c>
      <c r="E128" s="3">
        <f t="shared" si="9"/>
        <v>0</v>
      </c>
      <c r="F128" s="10">
        <f t="shared" si="10"/>
        <v>0</v>
      </c>
    </row>
    <row r="129" spans="2:6" ht="12.75" hidden="1" outlineLevel="1">
      <c r="B129" s="1" t="s">
        <v>28</v>
      </c>
      <c r="C129" s="2"/>
      <c r="D129" s="3">
        <f>C129/SUM(C111:C134)*$E$24</f>
        <v>0</v>
      </c>
      <c r="E129" s="3">
        <f t="shared" si="9"/>
        <v>0</v>
      </c>
      <c r="F129" s="10">
        <f t="shared" si="10"/>
        <v>0</v>
      </c>
    </row>
    <row r="130" spans="2:6" ht="12.75" hidden="1" outlineLevel="1">
      <c r="B130" s="1" t="s">
        <v>29</v>
      </c>
      <c r="C130" s="2"/>
      <c r="D130" s="3">
        <f>C130/SUM(C111:C134)*$E$24</f>
        <v>0</v>
      </c>
      <c r="E130" s="3">
        <f t="shared" si="9"/>
        <v>0</v>
      </c>
      <c r="F130" s="10">
        <f t="shared" si="10"/>
        <v>0</v>
      </c>
    </row>
    <row r="131" spans="2:6" ht="12.75" hidden="1" outlineLevel="1">
      <c r="B131" s="1" t="s">
        <v>30</v>
      </c>
      <c r="C131" s="2"/>
      <c r="D131" s="3">
        <f>C131/SUM(C111:C134)*$E$24</f>
        <v>0</v>
      </c>
      <c r="E131" s="3">
        <f t="shared" si="9"/>
        <v>0</v>
      </c>
      <c r="F131" s="10">
        <f t="shared" si="10"/>
        <v>0</v>
      </c>
    </row>
    <row r="132" spans="2:6" ht="12.75" hidden="1" outlineLevel="1">
      <c r="B132" s="1" t="s">
        <v>31</v>
      </c>
      <c r="C132" s="2"/>
      <c r="D132" s="3">
        <f>C132/SUM(C111:C134)*$E$24</f>
        <v>0</v>
      </c>
      <c r="E132" s="3">
        <f t="shared" si="9"/>
        <v>0</v>
      </c>
      <c r="F132" s="10">
        <f t="shared" si="10"/>
        <v>0</v>
      </c>
    </row>
    <row r="133" spans="2:6" ht="12.75" hidden="1" outlineLevel="1">
      <c r="B133" s="1" t="s">
        <v>32</v>
      </c>
      <c r="C133" s="2"/>
      <c r="D133" s="3">
        <f>C133/SUM(C111:C134)*$E$24</f>
        <v>0</v>
      </c>
      <c r="E133" s="3">
        <f t="shared" si="9"/>
        <v>0</v>
      </c>
      <c r="F133" s="10">
        <f t="shared" si="10"/>
        <v>0</v>
      </c>
    </row>
    <row r="134" spans="2:6" ht="12.75" hidden="1" outlineLevel="1">
      <c r="B134" s="1" t="s">
        <v>33</v>
      </c>
      <c r="C134" s="2"/>
      <c r="D134" s="3">
        <f>C134/SUM(C111:C134)*$E$24</f>
        <v>0</v>
      </c>
      <c r="E134" s="3">
        <f t="shared" si="9"/>
        <v>0</v>
      </c>
      <c r="F134" s="10">
        <f t="shared" si="10"/>
        <v>0</v>
      </c>
    </row>
    <row r="135" ht="12.75" collapsed="1">
      <c r="A135" t="s">
        <v>52</v>
      </c>
    </row>
    <row r="136" spans="2:6" ht="12.75" hidden="1" outlineLevel="1">
      <c r="B136" s="21" t="s">
        <v>55</v>
      </c>
      <c r="C136" s="21" t="s">
        <v>57</v>
      </c>
      <c r="D136" s="21" t="s">
        <v>57</v>
      </c>
      <c r="E136" s="21" t="s">
        <v>60</v>
      </c>
      <c r="F136" s="21" t="s">
        <v>61</v>
      </c>
    </row>
    <row r="137" spans="2:6" ht="12.75" hidden="1" outlineLevel="1">
      <c r="B137" s="20" t="s">
        <v>56</v>
      </c>
      <c r="C137" s="20" t="s">
        <v>58</v>
      </c>
      <c r="D137" s="20" t="s">
        <v>59</v>
      </c>
      <c r="E137" s="20" t="s">
        <v>56</v>
      </c>
      <c r="F137" s="20" t="s">
        <v>62</v>
      </c>
    </row>
    <row r="138" spans="2:6" ht="12.75" hidden="1" outlineLevel="1">
      <c r="B138" s="1" t="s">
        <v>10</v>
      </c>
      <c r="C138" s="2"/>
      <c r="D138" s="3">
        <f>C138/SUM(C138:C161)*$E$25</f>
        <v>0</v>
      </c>
      <c r="E138" s="3">
        <f aca="true" t="shared" si="11" ref="E138:E161">D138/$D$5</f>
        <v>0</v>
      </c>
      <c r="F138" s="10">
        <f aca="true" t="shared" si="12" ref="F138:F161">D138/$D$5/60/60</f>
        <v>0</v>
      </c>
    </row>
    <row r="139" spans="2:6" ht="12.75" hidden="1" outlineLevel="1">
      <c r="B139" s="1" t="s">
        <v>11</v>
      </c>
      <c r="C139" s="2"/>
      <c r="D139" s="3">
        <f>C139/SUM(C138:C161)*$E$25</f>
        <v>0</v>
      </c>
      <c r="E139" s="3">
        <f t="shared" si="11"/>
        <v>0</v>
      </c>
      <c r="F139" s="10">
        <f t="shared" si="12"/>
        <v>0</v>
      </c>
    </row>
    <row r="140" spans="2:6" ht="12.75" hidden="1" outlineLevel="1">
      <c r="B140" s="1" t="s">
        <v>12</v>
      </c>
      <c r="C140" s="2"/>
      <c r="D140" s="3">
        <f>C140/SUM(C138:C161)*$E$25</f>
        <v>0</v>
      </c>
      <c r="E140" s="3">
        <f t="shared" si="11"/>
        <v>0</v>
      </c>
      <c r="F140" s="10">
        <f t="shared" si="12"/>
        <v>0</v>
      </c>
    </row>
    <row r="141" spans="2:6" ht="12.75" hidden="1" outlineLevel="1">
      <c r="B141" s="1" t="s">
        <v>13</v>
      </c>
      <c r="C141" s="2"/>
      <c r="D141" s="3">
        <f>C141/SUM(C138:C161)*$E$25</f>
        <v>0</v>
      </c>
      <c r="E141" s="3">
        <f t="shared" si="11"/>
        <v>0</v>
      </c>
      <c r="F141" s="10">
        <f t="shared" si="12"/>
        <v>0</v>
      </c>
    </row>
    <row r="142" spans="2:6" ht="12.75" hidden="1" outlineLevel="1">
      <c r="B142" s="11" t="s">
        <v>14</v>
      </c>
      <c r="C142" s="2"/>
      <c r="D142" s="3">
        <f>C142/SUM(C138:C161)*$E$25</f>
        <v>0</v>
      </c>
      <c r="E142" s="3">
        <f t="shared" si="11"/>
        <v>0</v>
      </c>
      <c r="F142" s="10">
        <f t="shared" si="12"/>
        <v>0</v>
      </c>
    </row>
    <row r="143" spans="2:6" ht="12.75" hidden="1" outlineLevel="1">
      <c r="B143" s="1" t="s">
        <v>15</v>
      </c>
      <c r="C143" s="2"/>
      <c r="D143" s="3">
        <f>C143/SUM(C138:C161)*$E$25</f>
        <v>0</v>
      </c>
      <c r="E143" s="3">
        <f t="shared" si="11"/>
        <v>0</v>
      </c>
      <c r="F143" s="10">
        <f t="shared" si="12"/>
        <v>0</v>
      </c>
    </row>
    <row r="144" spans="2:6" ht="12.75" hidden="1" outlineLevel="1">
      <c r="B144" s="1" t="s">
        <v>16</v>
      </c>
      <c r="C144" s="2"/>
      <c r="D144" s="3">
        <f>C144/SUM(C138:C161)*$E$25</f>
        <v>0</v>
      </c>
      <c r="E144" s="3">
        <f t="shared" si="11"/>
        <v>0</v>
      </c>
      <c r="F144" s="10">
        <f t="shared" si="12"/>
        <v>0</v>
      </c>
    </row>
    <row r="145" spans="2:6" ht="12.75" hidden="1" outlineLevel="1">
      <c r="B145" s="1" t="s">
        <v>17</v>
      </c>
      <c r="C145" s="2"/>
      <c r="D145" s="3">
        <f>C145/SUM(C138:C161)*$E$25</f>
        <v>0</v>
      </c>
      <c r="E145" s="3">
        <f t="shared" si="11"/>
        <v>0</v>
      </c>
      <c r="F145" s="10">
        <f t="shared" si="12"/>
        <v>0</v>
      </c>
    </row>
    <row r="146" spans="2:6" ht="12.75" hidden="1" outlineLevel="1">
      <c r="B146" s="1" t="s">
        <v>18</v>
      </c>
      <c r="C146" s="2">
        <v>50</v>
      </c>
      <c r="D146" s="3">
        <f>C146/SUM(C138:C161)*$E$25</f>
        <v>37500</v>
      </c>
      <c r="E146" s="3">
        <f t="shared" si="11"/>
        <v>7500</v>
      </c>
      <c r="F146" s="10">
        <f t="shared" si="12"/>
        <v>2.0833333333333335</v>
      </c>
    </row>
    <row r="147" spans="2:6" ht="12.75" hidden="1" outlineLevel="1">
      <c r="B147" s="1" t="s">
        <v>19</v>
      </c>
      <c r="C147" s="2">
        <v>50</v>
      </c>
      <c r="D147" s="3">
        <f>C147/SUM(C138:C161)*$E$25</f>
        <v>37500</v>
      </c>
      <c r="E147" s="3">
        <f t="shared" si="11"/>
        <v>7500</v>
      </c>
      <c r="F147" s="10">
        <f t="shared" si="12"/>
        <v>2.0833333333333335</v>
      </c>
    </row>
    <row r="148" spans="2:6" ht="12.75" hidden="1" outlineLevel="1">
      <c r="B148" s="1" t="s">
        <v>20</v>
      </c>
      <c r="C148" s="2"/>
      <c r="D148" s="3">
        <f>C148/SUM(C138:C161)*$E$25</f>
        <v>0</v>
      </c>
      <c r="E148" s="3">
        <f t="shared" si="11"/>
        <v>0</v>
      </c>
      <c r="F148" s="10">
        <f t="shared" si="12"/>
        <v>0</v>
      </c>
    </row>
    <row r="149" spans="2:6" ht="12.75" hidden="1" outlineLevel="1">
      <c r="B149" s="11" t="s">
        <v>21</v>
      </c>
      <c r="C149" s="2"/>
      <c r="D149" s="3">
        <f>C149/SUM(C138:C161)*$E$25</f>
        <v>0</v>
      </c>
      <c r="E149" s="3">
        <f t="shared" si="11"/>
        <v>0</v>
      </c>
      <c r="F149" s="10">
        <f t="shared" si="12"/>
        <v>0</v>
      </c>
    </row>
    <row r="150" spans="2:6" ht="12.75" hidden="1" outlineLevel="1">
      <c r="B150" s="1" t="s">
        <v>22</v>
      </c>
      <c r="C150" s="2"/>
      <c r="D150" s="3">
        <f>C150/SUM(C138:C161)*$E$25</f>
        <v>0</v>
      </c>
      <c r="E150" s="3">
        <f t="shared" si="11"/>
        <v>0</v>
      </c>
      <c r="F150" s="10">
        <f t="shared" si="12"/>
        <v>0</v>
      </c>
    </row>
    <row r="151" spans="2:6" ht="12.75" hidden="1" outlineLevel="1">
      <c r="B151" s="1" t="s">
        <v>23</v>
      </c>
      <c r="C151" s="2"/>
      <c r="D151" s="3">
        <f>C151/SUM(C138:C161)*$E$25</f>
        <v>0</v>
      </c>
      <c r="E151" s="3">
        <f t="shared" si="11"/>
        <v>0</v>
      </c>
      <c r="F151" s="10">
        <f t="shared" si="12"/>
        <v>0</v>
      </c>
    </row>
    <row r="152" spans="2:6" ht="12.75" hidden="1" outlineLevel="1">
      <c r="B152" s="1" t="s">
        <v>24</v>
      </c>
      <c r="C152" s="2"/>
      <c r="D152" s="3">
        <f>C152/SUM(C138:C161)*$E$25</f>
        <v>0</v>
      </c>
      <c r="E152" s="3">
        <f t="shared" si="11"/>
        <v>0</v>
      </c>
      <c r="F152" s="10">
        <f t="shared" si="12"/>
        <v>0</v>
      </c>
    </row>
    <row r="153" spans="2:6" ht="12.75" hidden="1" outlineLevel="1">
      <c r="B153" s="1" t="s">
        <v>25</v>
      </c>
      <c r="C153" s="2"/>
      <c r="D153" s="3">
        <f>C153/SUM(C138:C161)*$E$25</f>
        <v>0</v>
      </c>
      <c r="E153" s="3">
        <f t="shared" si="11"/>
        <v>0</v>
      </c>
      <c r="F153" s="10">
        <f t="shared" si="12"/>
        <v>0</v>
      </c>
    </row>
    <row r="154" spans="2:6" ht="12.75" hidden="1" outlineLevel="1">
      <c r="B154" s="1" t="s">
        <v>26</v>
      </c>
      <c r="C154" s="2"/>
      <c r="D154" s="3">
        <f>C154/SUM(C138:C161)*$E$25</f>
        <v>0</v>
      </c>
      <c r="E154" s="3">
        <f t="shared" si="11"/>
        <v>0</v>
      </c>
      <c r="F154" s="10">
        <f t="shared" si="12"/>
        <v>0</v>
      </c>
    </row>
    <row r="155" spans="2:6" ht="12.75" hidden="1" outlineLevel="1">
      <c r="B155" s="1" t="s">
        <v>27</v>
      </c>
      <c r="C155" s="2"/>
      <c r="D155" s="3">
        <f>C155/SUM(C138:C161)*$E$25</f>
        <v>0</v>
      </c>
      <c r="E155" s="3">
        <f t="shared" si="11"/>
        <v>0</v>
      </c>
      <c r="F155" s="10">
        <f t="shared" si="12"/>
        <v>0</v>
      </c>
    </row>
    <row r="156" spans="2:6" ht="12.75" hidden="1" outlineLevel="1">
      <c r="B156" s="1" t="s">
        <v>28</v>
      </c>
      <c r="C156" s="2"/>
      <c r="D156" s="3">
        <f>C156/SUM(C138:C161)*$E$25</f>
        <v>0</v>
      </c>
      <c r="E156" s="3">
        <f t="shared" si="11"/>
        <v>0</v>
      </c>
      <c r="F156" s="10">
        <f t="shared" si="12"/>
        <v>0</v>
      </c>
    </row>
    <row r="157" spans="2:6" ht="12.75" hidden="1" outlineLevel="1">
      <c r="B157" s="1" t="s">
        <v>29</v>
      </c>
      <c r="C157" s="2"/>
      <c r="D157" s="3">
        <f>C157/SUM(C138:C161)*$E$25</f>
        <v>0</v>
      </c>
      <c r="E157" s="3">
        <f t="shared" si="11"/>
        <v>0</v>
      </c>
      <c r="F157" s="10">
        <f t="shared" si="12"/>
        <v>0</v>
      </c>
    </row>
    <row r="158" spans="2:6" ht="12.75" hidden="1" outlineLevel="1">
      <c r="B158" s="1" t="s">
        <v>30</v>
      </c>
      <c r="C158" s="2"/>
      <c r="D158" s="3">
        <f>C158/SUM(C138:C161)*$E$25</f>
        <v>0</v>
      </c>
      <c r="E158" s="3">
        <f t="shared" si="11"/>
        <v>0</v>
      </c>
      <c r="F158" s="10">
        <f t="shared" si="12"/>
        <v>0</v>
      </c>
    </row>
    <row r="159" spans="2:6" ht="12.75" hidden="1" outlineLevel="1">
      <c r="B159" s="1" t="s">
        <v>31</v>
      </c>
      <c r="C159" s="2"/>
      <c r="D159" s="3">
        <f>C159/SUM(C138:C161)*$E$25</f>
        <v>0</v>
      </c>
      <c r="E159" s="3">
        <f t="shared" si="11"/>
        <v>0</v>
      </c>
      <c r="F159" s="10">
        <f t="shared" si="12"/>
        <v>0</v>
      </c>
    </row>
    <row r="160" spans="2:6" ht="12.75" hidden="1" outlineLevel="1">
      <c r="B160" s="1" t="s">
        <v>32</v>
      </c>
      <c r="C160" s="2"/>
      <c r="D160" s="3">
        <f>C160/SUM(C138:C161)*$E$25</f>
        <v>0</v>
      </c>
      <c r="E160" s="3">
        <f t="shared" si="11"/>
        <v>0</v>
      </c>
      <c r="F160" s="10">
        <f t="shared" si="12"/>
        <v>0</v>
      </c>
    </row>
    <row r="161" spans="2:6" ht="12.75" hidden="1" outlineLevel="1">
      <c r="B161" s="1" t="s">
        <v>33</v>
      </c>
      <c r="C161" s="2"/>
      <c r="D161" s="3">
        <f>C161/SUM(C138:C161)*$E$25</f>
        <v>0</v>
      </c>
      <c r="E161" s="3">
        <f t="shared" si="11"/>
        <v>0</v>
      </c>
      <c r="F161" s="10">
        <f t="shared" si="12"/>
        <v>0</v>
      </c>
    </row>
    <row r="162" ht="12.75" collapsed="1">
      <c r="A162" t="s">
        <v>53</v>
      </c>
    </row>
    <row r="163" spans="2:6" ht="12.75" hidden="1" outlineLevel="1">
      <c r="B163" s="21" t="s">
        <v>55</v>
      </c>
      <c r="C163" s="21" t="s">
        <v>57</v>
      </c>
      <c r="D163" s="21" t="s">
        <v>57</v>
      </c>
      <c r="E163" s="21" t="s">
        <v>60</v>
      </c>
      <c r="F163" s="21" t="s">
        <v>61</v>
      </c>
    </row>
    <row r="164" spans="2:6" ht="12.75" hidden="1" outlineLevel="1">
      <c r="B164" s="20" t="s">
        <v>56</v>
      </c>
      <c r="C164" s="20" t="s">
        <v>58</v>
      </c>
      <c r="D164" s="20" t="s">
        <v>59</v>
      </c>
      <c r="E164" s="20" t="s">
        <v>56</v>
      </c>
      <c r="F164" s="20" t="s">
        <v>62</v>
      </c>
    </row>
    <row r="165" spans="2:6" ht="12.75" hidden="1" outlineLevel="1">
      <c r="B165" s="1" t="s">
        <v>10</v>
      </c>
      <c r="C165" s="2"/>
      <c r="D165" s="3">
        <f>C165/SUM(C165:C188)*$E$26</f>
        <v>0</v>
      </c>
      <c r="E165" s="3">
        <f aca="true" t="shared" si="13" ref="E165:E188">D165/$D$5</f>
        <v>0</v>
      </c>
      <c r="F165" s="10">
        <f aca="true" t="shared" si="14" ref="F165:F188">D165/$D$5/60/60</f>
        <v>0</v>
      </c>
    </row>
    <row r="166" spans="2:6" ht="12.75" hidden="1" outlineLevel="1">
      <c r="B166" s="1" t="s">
        <v>11</v>
      </c>
      <c r="C166" s="2"/>
      <c r="D166" s="3">
        <f>C166/SUM(C165:C188)*$E$26</f>
        <v>0</v>
      </c>
      <c r="E166" s="3">
        <f t="shared" si="13"/>
        <v>0</v>
      </c>
      <c r="F166" s="10">
        <f t="shared" si="14"/>
        <v>0</v>
      </c>
    </row>
    <row r="167" spans="2:6" ht="12.75" hidden="1" outlineLevel="1">
      <c r="B167" s="1" t="s">
        <v>12</v>
      </c>
      <c r="C167" s="2"/>
      <c r="D167" s="3">
        <f>C167/SUM(C165:C188)*$E$26</f>
        <v>0</v>
      </c>
      <c r="E167" s="3">
        <f t="shared" si="13"/>
        <v>0</v>
      </c>
      <c r="F167" s="10">
        <f t="shared" si="14"/>
        <v>0</v>
      </c>
    </row>
    <row r="168" spans="2:6" ht="12.75" hidden="1" outlineLevel="1">
      <c r="B168" s="1" t="s">
        <v>13</v>
      </c>
      <c r="C168" s="2"/>
      <c r="D168" s="3">
        <f>C168/SUM(C165:C188)*$E$26</f>
        <v>0</v>
      </c>
      <c r="E168" s="3">
        <f t="shared" si="13"/>
        <v>0</v>
      </c>
      <c r="F168" s="10">
        <f t="shared" si="14"/>
        <v>0</v>
      </c>
    </row>
    <row r="169" spans="2:6" ht="12.75" hidden="1" outlineLevel="1">
      <c r="B169" s="11" t="s">
        <v>14</v>
      </c>
      <c r="C169" s="2"/>
      <c r="D169" s="3">
        <f>C169/SUM(C165:C188)*$E$26</f>
        <v>0</v>
      </c>
      <c r="E169" s="3">
        <f t="shared" si="13"/>
        <v>0</v>
      </c>
      <c r="F169" s="10">
        <f t="shared" si="14"/>
        <v>0</v>
      </c>
    </row>
    <row r="170" spans="2:6" ht="12.75" hidden="1" outlineLevel="1">
      <c r="B170" s="1" t="s">
        <v>15</v>
      </c>
      <c r="C170" s="2"/>
      <c r="D170" s="3">
        <f>C170/SUM(C165:C188)*$E$26</f>
        <v>0</v>
      </c>
      <c r="E170" s="3">
        <f t="shared" si="13"/>
        <v>0</v>
      </c>
      <c r="F170" s="10">
        <f t="shared" si="14"/>
        <v>0</v>
      </c>
    </row>
    <row r="171" spans="2:6" ht="12.75" hidden="1" outlineLevel="1">
      <c r="B171" s="1" t="s">
        <v>16</v>
      </c>
      <c r="C171" s="2"/>
      <c r="D171" s="3">
        <f>C171/SUM(C165:C188)*$E$26</f>
        <v>0</v>
      </c>
      <c r="E171" s="3">
        <f t="shared" si="13"/>
        <v>0</v>
      </c>
      <c r="F171" s="10">
        <f t="shared" si="14"/>
        <v>0</v>
      </c>
    </row>
    <row r="172" spans="2:6" ht="12.75" hidden="1" outlineLevel="1">
      <c r="B172" s="1" t="s">
        <v>17</v>
      </c>
      <c r="C172" s="2"/>
      <c r="D172" s="3">
        <f>C172/SUM(C165:C188)*$E$26</f>
        <v>0</v>
      </c>
      <c r="E172" s="3">
        <f t="shared" si="13"/>
        <v>0</v>
      </c>
      <c r="F172" s="10">
        <f t="shared" si="14"/>
        <v>0</v>
      </c>
    </row>
    <row r="173" spans="2:6" ht="12.75" hidden="1" outlineLevel="1">
      <c r="B173" s="1" t="s">
        <v>18</v>
      </c>
      <c r="C173" s="2">
        <v>50</v>
      </c>
      <c r="D173" s="3">
        <f>C173/SUM(C165:C188)*$E$26</f>
        <v>0</v>
      </c>
      <c r="E173" s="3">
        <f t="shared" si="13"/>
        <v>0</v>
      </c>
      <c r="F173" s="10">
        <f t="shared" si="14"/>
        <v>0</v>
      </c>
    </row>
    <row r="174" spans="2:6" ht="12.75" hidden="1" outlineLevel="1">
      <c r="B174" s="1" t="s">
        <v>19</v>
      </c>
      <c r="C174" s="2">
        <v>50</v>
      </c>
      <c r="D174" s="3">
        <f>C174/SUM(C165:C188)*$E$26</f>
        <v>0</v>
      </c>
      <c r="E174" s="3">
        <f t="shared" si="13"/>
        <v>0</v>
      </c>
      <c r="F174" s="10">
        <f t="shared" si="14"/>
        <v>0</v>
      </c>
    </row>
    <row r="175" spans="2:6" ht="12.75" hidden="1" outlineLevel="1">
      <c r="B175" s="1" t="s">
        <v>20</v>
      </c>
      <c r="C175" s="2"/>
      <c r="D175" s="3">
        <f>C175/SUM(C165:C188)*$E$26</f>
        <v>0</v>
      </c>
      <c r="E175" s="3">
        <f t="shared" si="13"/>
        <v>0</v>
      </c>
      <c r="F175" s="10">
        <f t="shared" si="14"/>
        <v>0</v>
      </c>
    </row>
    <row r="176" spans="2:6" ht="12.75" hidden="1" outlineLevel="1">
      <c r="B176" s="11" t="s">
        <v>21</v>
      </c>
      <c r="C176" s="2"/>
      <c r="D176" s="3">
        <f>C176/SUM(C165:C188)*$E$26</f>
        <v>0</v>
      </c>
      <c r="E176" s="3">
        <f t="shared" si="13"/>
        <v>0</v>
      </c>
      <c r="F176" s="10">
        <f t="shared" si="14"/>
        <v>0</v>
      </c>
    </row>
    <row r="177" spans="2:6" ht="12.75" hidden="1" outlineLevel="1">
      <c r="B177" s="1" t="s">
        <v>22</v>
      </c>
      <c r="C177" s="2"/>
      <c r="D177" s="3">
        <f>C177/SUM(C165:C188)*$E$26</f>
        <v>0</v>
      </c>
      <c r="E177" s="3">
        <f t="shared" si="13"/>
        <v>0</v>
      </c>
      <c r="F177" s="10">
        <f t="shared" si="14"/>
        <v>0</v>
      </c>
    </row>
    <row r="178" spans="2:6" ht="12.75" hidden="1" outlineLevel="1">
      <c r="B178" s="1" t="s">
        <v>23</v>
      </c>
      <c r="C178" s="2"/>
      <c r="D178" s="3">
        <f>C178/SUM(C165:C188)*$E$26</f>
        <v>0</v>
      </c>
      <c r="E178" s="3">
        <f t="shared" si="13"/>
        <v>0</v>
      </c>
      <c r="F178" s="10">
        <f t="shared" si="14"/>
        <v>0</v>
      </c>
    </row>
    <row r="179" spans="2:6" ht="12.75" hidden="1" outlineLevel="1">
      <c r="B179" s="1" t="s">
        <v>24</v>
      </c>
      <c r="C179" s="2"/>
      <c r="D179" s="3">
        <f>C179/SUM(C165:C188)*$E$26</f>
        <v>0</v>
      </c>
      <c r="E179" s="3">
        <f t="shared" si="13"/>
        <v>0</v>
      </c>
      <c r="F179" s="10">
        <f t="shared" si="14"/>
        <v>0</v>
      </c>
    </row>
    <row r="180" spans="2:6" ht="12.75" hidden="1" outlineLevel="1">
      <c r="B180" s="1" t="s">
        <v>25</v>
      </c>
      <c r="C180" s="2"/>
      <c r="D180" s="3">
        <f>C180/SUM(C165:C188)*$E$26</f>
        <v>0</v>
      </c>
      <c r="E180" s="3">
        <f t="shared" si="13"/>
        <v>0</v>
      </c>
      <c r="F180" s="10">
        <f t="shared" si="14"/>
        <v>0</v>
      </c>
    </row>
    <row r="181" spans="2:6" ht="12.75" hidden="1" outlineLevel="1">
      <c r="B181" s="1" t="s">
        <v>26</v>
      </c>
      <c r="C181" s="2"/>
      <c r="D181" s="3">
        <f>C181/SUM(C165:C188)*$E$26</f>
        <v>0</v>
      </c>
      <c r="E181" s="3">
        <f t="shared" si="13"/>
        <v>0</v>
      </c>
      <c r="F181" s="10">
        <f t="shared" si="14"/>
        <v>0</v>
      </c>
    </row>
    <row r="182" spans="2:6" ht="12.75" hidden="1" outlineLevel="1">
      <c r="B182" s="1" t="s">
        <v>27</v>
      </c>
      <c r="C182" s="2"/>
      <c r="D182" s="3">
        <f>C182/SUM(C165:C188)*$E$26</f>
        <v>0</v>
      </c>
      <c r="E182" s="3">
        <f t="shared" si="13"/>
        <v>0</v>
      </c>
      <c r="F182" s="10">
        <f t="shared" si="14"/>
        <v>0</v>
      </c>
    </row>
    <row r="183" spans="2:6" ht="12.75" hidden="1" outlineLevel="1">
      <c r="B183" s="1" t="s">
        <v>28</v>
      </c>
      <c r="C183" s="2"/>
      <c r="D183" s="3">
        <f>C183/SUM(C165:C188)*$E$26</f>
        <v>0</v>
      </c>
      <c r="E183" s="3">
        <f t="shared" si="13"/>
        <v>0</v>
      </c>
      <c r="F183" s="10">
        <f t="shared" si="14"/>
        <v>0</v>
      </c>
    </row>
    <row r="184" spans="2:6" ht="12.75" hidden="1" outlineLevel="1">
      <c r="B184" s="1" t="s">
        <v>29</v>
      </c>
      <c r="C184" s="2"/>
      <c r="D184" s="3">
        <f>C184/SUM(C165:C188)*$E$26</f>
        <v>0</v>
      </c>
      <c r="E184" s="3">
        <f t="shared" si="13"/>
        <v>0</v>
      </c>
      <c r="F184" s="10">
        <f t="shared" si="14"/>
        <v>0</v>
      </c>
    </row>
    <row r="185" spans="2:6" ht="12.75" hidden="1" outlineLevel="1">
      <c r="B185" s="1" t="s">
        <v>30</v>
      </c>
      <c r="C185" s="2"/>
      <c r="D185" s="3">
        <f>C185/SUM(C165:C188)*$E$26</f>
        <v>0</v>
      </c>
      <c r="E185" s="3">
        <f t="shared" si="13"/>
        <v>0</v>
      </c>
      <c r="F185" s="10">
        <f t="shared" si="14"/>
        <v>0</v>
      </c>
    </row>
    <row r="186" spans="2:6" ht="12.75" hidden="1" outlineLevel="1">
      <c r="B186" s="1" t="s">
        <v>31</v>
      </c>
      <c r="C186" s="2"/>
      <c r="D186" s="3">
        <f>C186/SUM(C165:C188)*$E$26</f>
        <v>0</v>
      </c>
      <c r="E186" s="3">
        <f t="shared" si="13"/>
        <v>0</v>
      </c>
      <c r="F186" s="10">
        <f t="shared" si="14"/>
        <v>0</v>
      </c>
    </row>
    <row r="187" spans="2:6" ht="12.75" hidden="1" outlineLevel="1">
      <c r="B187" s="1" t="s">
        <v>32</v>
      </c>
      <c r="C187" s="2"/>
      <c r="D187" s="3">
        <f>C187/SUM(C165:C188)*$E$26</f>
        <v>0</v>
      </c>
      <c r="E187" s="3">
        <f t="shared" si="13"/>
        <v>0</v>
      </c>
      <c r="F187" s="10">
        <f t="shared" si="14"/>
        <v>0</v>
      </c>
    </row>
    <row r="188" spans="2:6" ht="12.75" hidden="1" outlineLevel="1">
      <c r="B188" s="1" t="s">
        <v>33</v>
      </c>
      <c r="C188" s="2"/>
      <c r="D188" s="3">
        <f>C188/SUM(C165:C188)*$E$26</f>
        <v>0</v>
      </c>
      <c r="E188" s="3">
        <f t="shared" si="13"/>
        <v>0</v>
      </c>
      <c r="F188" s="10">
        <f t="shared" si="14"/>
        <v>0</v>
      </c>
    </row>
    <row r="189" ht="12.75" collapsed="1">
      <c r="A189" t="s">
        <v>54</v>
      </c>
    </row>
    <row r="190" spans="2:6" ht="12.75" hidden="1" outlineLevel="1">
      <c r="B190" s="21" t="s">
        <v>55</v>
      </c>
      <c r="C190" s="21" t="s">
        <v>57</v>
      </c>
      <c r="D190" s="21" t="s">
        <v>57</v>
      </c>
      <c r="E190" s="21" t="s">
        <v>60</v>
      </c>
      <c r="F190" s="21" t="s">
        <v>61</v>
      </c>
    </row>
    <row r="191" spans="2:6" ht="12.75" hidden="1" outlineLevel="1">
      <c r="B191" s="20" t="s">
        <v>56</v>
      </c>
      <c r="C191" s="20" t="s">
        <v>58</v>
      </c>
      <c r="D191" s="20" t="s">
        <v>59</v>
      </c>
      <c r="E191" s="20" t="s">
        <v>56</v>
      </c>
      <c r="F191" s="20" t="s">
        <v>62</v>
      </c>
    </row>
    <row r="192" spans="2:6" ht="12.75" hidden="1" outlineLevel="1">
      <c r="B192" s="1" t="s">
        <v>10</v>
      </c>
      <c r="C192" s="2"/>
      <c r="D192" s="3">
        <f>C192/SUM(C192:C215)*$E$27</f>
        <v>0</v>
      </c>
      <c r="E192" s="3">
        <f aca="true" t="shared" si="15" ref="E192:E215">D192/$D$5</f>
        <v>0</v>
      </c>
      <c r="F192" s="10">
        <f aca="true" t="shared" si="16" ref="F192:F215">D192/$D$5/60/60</f>
        <v>0</v>
      </c>
    </row>
    <row r="193" spans="2:6" ht="12.75" hidden="1" outlineLevel="1">
      <c r="B193" s="1" t="s">
        <v>11</v>
      </c>
      <c r="C193" s="2"/>
      <c r="D193" s="3">
        <f>C193/SUM(C192:C215)*$E$27</f>
        <v>0</v>
      </c>
      <c r="E193" s="3">
        <f t="shared" si="15"/>
        <v>0</v>
      </c>
      <c r="F193" s="10">
        <f t="shared" si="16"/>
        <v>0</v>
      </c>
    </row>
    <row r="194" spans="2:6" ht="12.75" hidden="1" outlineLevel="1">
      <c r="B194" s="1" t="s">
        <v>12</v>
      </c>
      <c r="C194" s="2"/>
      <c r="D194" s="3">
        <f>C194/SUM(C192:C215)*$E$27</f>
        <v>0</v>
      </c>
      <c r="E194" s="3">
        <f t="shared" si="15"/>
        <v>0</v>
      </c>
      <c r="F194" s="10">
        <f t="shared" si="16"/>
        <v>0</v>
      </c>
    </row>
    <row r="195" spans="2:6" ht="12.75" hidden="1" outlineLevel="1">
      <c r="B195" s="1" t="s">
        <v>13</v>
      </c>
      <c r="C195" s="2"/>
      <c r="D195" s="3">
        <f>C195/SUM(C192:C215)*$E$27</f>
        <v>0</v>
      </c>
      <c r="E195" s="3">
        <f t="shared" si="15"/>
        <v>0</v>
      </c>
      <c r="F195" s="10">
        <f t="shared" si="16"/>
        <v>0</v>
      </c>
    </row>
    <row r="196" spans="2:6" ht="12.75" hidden="1" outlineLevel="1">
      <c r="B196" s="11" t="s">
        <v>14</v>
      </c>
      <c r="C196" s="2"/>
      <c r="D196" s="3">
        <f>C196/SUM(C192:C215)*$E$27</f>
        <v>0</v>
      </c>
      <c r="E196" s="3">
        <f t="shared" si="15"/>
        <v>0</v>
      </c>
      <c r="F196" s="10">
        <f t="shared" si="16"/>
        <v>0</v>
      </c>
    </row>
    <row r="197" spans="2:6" ht="12.75" hidden="1" outlineLevel="1">
      <c r="B197" s="1" t="s">
        <v>15</v>
      </c>
      <c r="C197" s="2"/>
      <c r="D197" s="3">
        <f>C197/SUM(C192:C215)*$E$27</f>
        <v>0</v>
      </c>
      <c r="E197" s="3">
        <f t="shared" si="15"/>
        <v>0</v>
      </c>
      <c r="F197" s="10">
        <f t="shared" si="16"/>
        <v>0</v>
      </c>
    </row>
    <row r="198" spans="2:6" ht="12.75" hidden="1" outlineLevel="1">
      <c r="B198" s="1" t="s">
        <v>16</v>
      </c>
      <c r="C198" s="2"/>
      <c r="D198" s="3">
        <f>C198/SUM(C192:C215)*$E$27</f>
        <v>0</v>
      </c>
      <c r="E198" s="3">
        <f t="shared" si="15"/>
        <v>0</v>
      </c>
      <c r="F198" s="10">
        <f t="shared" si="16"/>
        <v>0</v>
      </c>
    </row>
    <row r="199" spans="2:6" ht="12.75" hidden="1" outlineLevel="1">
      <c r="B199" s="1" t="s">
        <v>17</v>
      </c>
      <c r="C199" s="2"/>
      <c r="D199" s="3">
        <f>C199/SUM(C192:C215)*$E$27</f>
        <v>0</v>
      </c>
      <c r="E199" s="3">
        <f t="shared" si="15"/>
        <v>0</v>
      </c>
      <c r="F199" s="10">
        <f t="shared" si="16"/>
        <v>0</v>
      </c>
    </row>
    <row r="200" spans="2:6" ht="12.75" hidden="1" outlineLevel="1">
      <c r="B200" s="1" t="s">
        <v>18</v>
      </c>
      <c r="C200" s="2">
        <v>50</v>
      </c>
      <c r="D200" s="3">
        <f>C200/SUM(C192:C215)*$E$27</f>
        <v>0</v>
      </c>
      <c r="E200" s="3">
        <f t="shared" si="15"/>
        <v>0</v>
      </c>
      <c r="F200" s="10">
        <f t="shared" si="16"/>
        <v>0</v>
      </c>
    </row>
    <row r="201" spans="2:6" ht="12.75" hidden="1" outlineLevel="1">
      <c r="B201" s="1" t="s">
        <v>19</v>
      </c>
      <c r="C201" s="2">
        <v>50</v>
      </c>
      <c r="D201" s="3">
        <f>C201/SUM(C192:C215)*$E$27</f>
        <v>0</v>
      </c>
      <c r="E201" s="3">
        <f t="shared" si="15"/>
        <v>0</v>
      </c>
      <c r="F201" s="10">
        <f t="shared" si="16"/>
        <v>0</v>
      </c>
    </row>
    <row r="202" spans="2:6" ht="12.75" hidden="1" outlineLevel="1">
      <c r="B202" s="1" t="s">
        <v>20</v>
      </c>
      <c r="C202" s="2"/>
      <c r="D202" s="3">
        <f>C202/SUM(C192:C215)*$E$27</f>
        <v>0</v>
      </c>
      <c r="E202" s="3">
        <f t="shared" si="15"/>
        <v>0</v>
      </c>
      <c r="F202" s="10">
        <f t="shared" si="16"/>
        <v>0</v>
      </c>
    </row>
    <row r="203" spans="2:6" ht="12.75" hidden="1" outlineLevel="1">
      <c r="B203" s="11" t="s">
        <v>21</v>
      </c>
      <c r="C203" s="2"/>
      <c r="D203" s="3">
        <f>C203/SUM(C192:C215)*$E$27</f>
        <v>0</v>
      </c>
      <c r="E203" s="3">
        <f t="shared" si="15"/>
        <v>0</v>
      </c>
      <c r="F203" s="10">
        <f t="shared" si="16"/>
        <v>0</v>
      </c>
    </row>
    <row r="204" spans="2:6" ht="12.75" hidden="1" outlineLevel="1">
      <c r="B204" s="1" t="s">
        <v>22</v>
      </c>
      <c r="C204" s="2"/>
      <c r="D204" s="3">
        <f>C204/SUM(C192:C215)*$E$27</f>
        <v>0</v>
      </c>
      <c r="E204" s="3">
        <f t="shared" si="15"/>
        <v>0</v>
      </c>
      <c r="F204" s="10">
        <f t="shared" si="16"/>
        <v>0</v>
      </c>
    </row>
    <row r="205" spans="2:6" ht="12.75" hidden="1" outlineLevel="1">
      <c r="B205" s="1" t="s">
        <v>23</v>
      </c>
      <c r="C205" s="2"/>
      <c r="D205" s="3">
        <f>C205/SUM(C192:C215)*$E$27</f>
        <v>0</v>
      </c>
      <c r="E205" s="3">
        <f t="shared" si="15"/>
        <v>0</v>
      </c>
      <c r="F205" s="10">
        <f t="shared" si="16"/>
        <v>0</v>
      </c>
    </row>
    <row r="206" spans="2:6" ht="12.75" hidden="1" outlineLevel="1">
      <c r="B206" s="1" t="s">
        <v>24</v>
      </c>
      <c r="C206" s="2"/>
      <c r="D206" s="3">
        <f>C206/SUM(C192:C215)*$E$27</f>
        <v>0</v>
      </c>
      <c r="E206" s="3">
        <f t="shared" si="15"/>
        <v>0</v>
      </c>
      <c r="F206" s="10">
        <f t="shared" si="16"/>
        <v>0</v>
      </c>
    </row>
    <row r="207" spans="2:6" ht="12.75" hidden="1" outlineLevel="1">
      <c r="B207" s="1" t="s">
        <v>25</v>
      </c>
      <c r="C207" s="2"/>
      <c r="D207" s="3">
        <f>C207/SUM(C192:C215)*$E$27</f>
        <v>0</v>
      </c>
      <c r="E207" s="3">
        <f t="shared" si="15"/>
        <v>0</v>
      </c>
      <c r="F207" s="10">
        <f t="shared" si="16"/>
        <v>0</v>
      </c>
    </row>
    <row r="208" spans="2:6" ht="12.75" hidden="1" outlineLevel="1">
      <c r="B208" s="1" t="s">
        <v>26</v>
      </c>
      <c r="C208" s="2"/>
      <c r="D208" s="3">
        <f>C208/SUM(C192:C215)*$E$27</f>
        <v>0</v>
      </c>
      <c r="E208" s="3">
        <f t="shared" si="15"/>
        <v>0</v>
      </c>
      <c r="F208" s="10">
        <f t="shared" si="16"/>
        <v>0</v>
      </c>
    </row>
    <row r="209" spans="2:6" ht="12.75" hidden="1" outlineLevel="1">
      <c r="B209" s="1" t="s">
        <v>27</v>
      </c>
      <c r="C209" s="2"/>
      <c r="D209" s="3">
        <f>C209/SUM(C192:C215)*$E$27</f>
        <v>0</v>
      </c>
      <c r="E209" s="3">
        <f t="shared" si="15"/>
        <v>0</v>
      </c>
      <c r="F209" s="10">
        <f t="shared" si="16"/>
        <v>0</v>
      </c>
    </row>
    <row r="210" spans="2:6" ht="12.75" hidden="1" outlineLevel="1">
      <c r="B210" s="1" t="s">
        <v>28</v>
      </c>
      <c r="C210" s="2"/>
      <c r="D210" s="3">
        <f>C210/SUM(C192:C215)*$E$27</f>
        <v>0</v>
      </c>
      <c r="E210" s="3">
        <f t="shared" si="15"/>
        <v>0</v>
      </c>
      <c r="F210" s="10">
        <f t="shared" si="16"/>
        <v>0</v>
      </c>
    </row>
    <row r="211" spans="2:6" ht="12.75" hidden="1" outlineLevel="1">
      <c r="B211" s="1" t="s">
        <v>29</v>
      </c>
      <c r="C211" s="2"/>
      <c r="D211" s="3">
        <f>C211/SUM(C192:C215)*$E$27</f>
        <v>0</v>
      </c>
      <c r="E211" s="3">
        <f t="shared" si="15"/>
        <v>0</v>
      </c>
      <c r="F211" s="10">
        <f t="shared" si="16"/>
        <v>0</v>
      </c>
    </row>
    <row r="212" spans="2:6" ht="12.75" hidden="1" outlineLevel="1">
      <c r="B212" s="1" t="s">
        <v>30</v>
      </c>
      <c r="C212" s="2"/>
      <c r="D212" s="3">
        <f>C212/SUM(C192:C215)*$E$27</f>
        <v>0</v>
      </c>
      <c r="E212" s="3">
        <f t="shared" si="15"/>
        <v>0</v>
      </c>
      <c r="F212" s="10">
        <f t="shared" si="16"/>
        <v>0</v>
      </c>
    </row>
    <row r="213" spans="2:6" ht="12.75" hidden="1" outlineLevel="1">
      <c r="B213" s="1" t="s">
        <v>31</v>
      </c>
      <c r="C213" s="2"/>
      <c r="D213" s="3">
        <f>C213/SUM(C192:C215)*$E$27</f>
        <v>0</v>
      </c>
      <c r="E213" s="3">
        <f t="shared" si="15"/>
        <v>0</v>
      </c>
      <c r="F213" s="10">
        <f t="shared" si="16"/>
        <v>0</v>
      </c>
    </row>
    <row r="214" spans="2:6" ht="12.75" hidden="1" outlineLevel="1">
      <c r="B214" s="1" t="s">
        <v>32</v>
      </c>
      <c r="C214" s="2"/>
      <c r="D214" s="3">
        <f>C214/SUM(C192:C215)*$E$27</f>
        <v>0</v>
      </c>
      <c r="E214" s="3">
        <f t="shared" si="15"/>
        <v>0</v>
      </c>
      <c r="F214" s="10">
        <f t="shared" si="16"/>
        <v>0</v>
      </c>
    </row>
    <row r="215" spans="2:6" ht="12.75" hidden="1" outlineLevel="1">
      <c r="B215" s="1" t="s">
        <v>33</v>
      </c>
      <c r="C215" s="2"/>
      <c r="D215" s="3">
        <f>C215/SUM(C192:C215)*$E$27</f>
        <v>0</v>
      </c>
      <c r="E215" s="3">
        <f t="shared" si="15"/>
        <v>0</v>
      </c>
      <c r="F215" s="10">
        <f t="shared" si="16"/>
        <v>0</v>
      </c>
    </row>
  </sheetData>
  <printOptions/>
  <pageMargins left="0.75" right="0.75" top="1" bottom="1" header="0.4921259845" footer="0.4921259845"/>
  <pageSetup horizontalDpi="600" verticalDpi="600" orientation="portrait" paperSize="9"/>
  <headerFooter alignWithMargins="0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Mannesmann Arcor AG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BENZM</dc:creator>
  <cp:keywords/>
  <dc:description/>
  <cp:lastModifiedBy>Nils Reimelt</cp:lastModifiedBy>
  <cp:lastPrinted>2001-10-22T17:06:50Z</cp:lastPrinted>
  <dcterms:created xsi:type="dcterms:W3CDTF">1999-07-23T11:50:06Z</dcterms:created>
  <cp:category/>
  <cp:version/>
  <cp:contentType/>
  <cp:contentStatus/>
</cp:coreProperties>
</file>